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CA121\DPTO. ESTUDIOS ECONOMICOS\LUCIA\2024\SERIES\"/>
    </mc:Choice>
  </mc:AlternateContent>
  <bookViews>
    <workbookView xWindow="0" yWindow="0" windowWidth="14355" windowHeight="11460"/>
  </bookViews>
  <sheets>
    <sheet name="C.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F18" i="4" l="1"/>
  <c r="JF48" i="4"/>
  <c r="JF40" i="4"/>
  <c r="JF36" i="4"/>
  <c r="JF27" i="4"/>
  <c r="JF13" i="4"/>
  <c r="JF7" i="4"/>
  <c r="JF52" i="4" l="1"/>
  <c r="JE7" i="4"/>
  <c r="JE13" i="4"/>
  <c r="JE18" i="4"/>
  <c r="JE27" i="4"/>
  <c r="JE36" i="4"/>
  <c r="JE40" i="4"/>
  <c r="JE48" i="4"/>
  <c r="JE52" i="4" l="1"/>
  <c r="JD7" i="4"/>
  <c r="JD13" i="4"/>
  <c r="JD18" i="4"/>
  <c r="JD27" i="4"/>
  <c r="JD36" i="4"/>
  <c r="JD40" i="4"/>
  <c r="JD48" i="4"/>
  <c r="JD52" i="4"/>
  <c r="JC13" i="4" l="1"/>
  <c r="JC18" i="4"/>
  <c r="JC27" i="4"/>
  <c r="JC36" i="4"/>
  <c r="JC40" i="4"/>
  <c r="JC48" i="4"/>
  <c r="JC7" i="4"/>
  <c r="JC52" i="4" l="1"/>
  <c r="JB48" i="4" l="1"/>
  <c r="JB40" i="4"/>
  <c r="JB36" i="4"/>
  <c r="JB27" i="4"/>
  <c r="JB18" i="4"/>
  <c r="JB52" i="4" s="1"/>
  <c r="JB13" i="4"/>
  <c r="JB7" i="4"/>
  <c r="JA48" i="4" l="1"/>
  <c r="JA40" i="4"/>
  <c r="JA36" i="4"/>
  <c r="JA27" i="4"/>
  <c r="JA18" i="4"/>
  <c r="JA52" i="4" s="1"/>
  <c r="JA13" i="4"/>
  <c r="JA7" i="4"/>
  <c r="IT48" i="4"/>
  <c r="IS13" i="4"/>
  <c r="IP7" i="4"/>
  <c r="IZ48" i="4"/>
  <c r="IY48" i="4"/>
  <c r="IX48" i="4"/>
  <c r="IW48" i="4"/>
  <c r="IV48" i="4"/>
  <c r="IU48" i="4"/>
  <c r="IZ40" i="4"/>
  <c r="IY40" i="4"/>
  <c r="IX40" i="4"/>
  <c r="IW40" i="4"/>
  <c r="IV40" i="4"/>
  <c r="IU40" i="4"/>
  <c r="IZ36" i="4"/>
  <c r="IY36" i="4"/>
  <c r="IX36" i="4"/>
  <c r="IW36" i="4"/>
  <c r="IV36" i="4"/>
  <c r="IU36" i="4"/>
  <c r="IZ27" i="4"/>
  <c r="IY27" i="4"/>
  <c r="IX27" i="4"/>
  <c r="IW27" i="4"/>
  <c r="IV27" i="4"/>
  <c r="IU27" i="4"/>
  <c r="IZ18" i="4"/>
  <c r="IY18" i="4"/>
  <c r="IX18" i="4"/>
  <c r="IW18" i="4"/>
  <c r="IV18" i="4"/>
  <c r="IU18" i="4"/>
  <c r="IZ13" i="4"/>
  <c r="IY13" i="4"/>
  <c r="IX13" i="4"/>
  <c r="IW13" i="4"/>
  <c r="IV13" i="4"/>
  <c r="IU13" i="4"/>
  <c r="IZ7" i="4"/>
  <c r="IY7" i="4"/>
  <c r="IX7" i="4"/>
  <c r="IW7" i="4"/>
  <c r="IV7" i="4"/>
  <c r="IU7" i="4"/>
  <c r="IQ13" i="4"/>
  <c r="IP13" i="4"/>
  <c r="IR13" i="4"/>
  <c r="IU52" i="4" l="1"/>
  <c r="IV52" i="4"/>
  <c r="IW52" i="4"/>
  <c r="IX52" i="4"/>
  <c r="IY52" i="4"/>
  <c r="IZ52" i="4"/>
  <c r="IJ48" i="4"/>
  <c r="IJ40" i="4"/>
  <c r="IJ27" i="4"/>
  <c r="IJ7" i="4"/>
  <c r="IJ13" i="4"/>
  <c r="IJ18" i="4"/>
  <c r="IF48" i="4"/>
  <c r="IG40" i="4"/>
  <c r="IG36" i="4"/>
  <c r="IH7" i="4"/>
  <c r="IG7" i="4"/>
  <c r="IF7" i="4"/>
  <c r="IE7" i="4"/>
  <c r="ID7" i="4"/>
  <c r="IC7" i="4"/>
  <c r="IS48" i="4" l="1"/>
  <c r="IR48" i="4"/>
  <c r="IQ48" i="4"/>
  <c r="IP48" i="4"/>
  <c r="IO48" i="4"/>
  <c r="IN48" i="4"/>
  <c r="IM48" i="4"/>
  <c r="IL48" i="4"/>
  <c r="IK48" i="4"/>
  <c r="II48" i="4"/>
  <c r="IT40" i="4"/>
  <c r="IS40" i="4"/>
  <c r="IR40" i="4"/>
  <c r="IQ40" i="4"/>
  <c r="IP40" i="4"/>
  <c r="IO40" i="4"/>
  <c r="IN40" i="4"/>
  <c r="IM40" i="4"/>
  <c r="IL40" i="4"/>
  <c r="IK40" i="4"/>
  <c r="II40" i="4"/>
  <c r="IT36" i="4"/>
  <c r="IS36" i="4"/>
  <c r="IR36" i="4"/>
  <c r="IQ36" i="4"/>
  <c r="IP36" i="4"/>
  <c r="IO36" i="4"/>
  <c r="IN36" i="4"/>
  <c r="IM36" i="4"/>
  <c r="IL36" i="4"/>
  <c r="IK36" i="4"/>
  <c r="IJ36" i="4"/>
  <c r="IJ52" i="4" s="1"/>
  <c r="II36" i="4"/>
  <c r="IT27" i="4"/>
  <c r="IS27" i="4"/>
  <c r="IR27" i="4"/>
  <c r="IQ27" i="4"/>
  <c r="IP27" i="4"/>
  <c r="IO27" i="4"/>
  <c r="IN27" i="4"/>
  <c r="IM27" i="4"/>
  <c r="IL27" i="4"/>
  <c r="IK27" i="4"/>
  <c r="II27" i="4"/>
  <c r="IT18" i="4"/>
  <c r="IS18" i="4"/>
  <c r="IR18" i="4"/>
  <c r="IQ18" i="4"/>
  <c r="IP18" i="4"/>
  <c r="IO18" i="4"/>
  <c r="IN18" i="4"/>
  <c r="IM18" i="4"/>
  <c r="IL18" i="4"/>
  <c r="IK18" i="4"/>
  <c r="II18" i="4"/>
  <c r="IT13" i="4"/>
  <c r="IO13" i="4"/>
  <c r="IN13" i="4"/>
  <c r="IM13" i="4"/>
  <c r="IL13" i="4"/>
  <c r="IK13" i="4"/>
  <c r="II13" i="4"/>
  <c r="IT7" i="4"/>
  <c r="IS7" i="4"/>
  <c r="IR7" i="4"/>
  <c r="IQ7" i="4"/>
  <c r="IO7" i="4"/>
  <c r="IN7" i="4"/>
  <c r="IM7" i="4"/>
  <c r="IL7" i="4"/>
  <c r="IK7" i="4"/>
  <c r="II7" i="4"/>
  <c r="IH48" i="4"/>
  <c r="IH40" i="4"/>
  <c r="IH36" i="4"/>
  <c r="IH27" i="4"/>
  <c r="IH13" i="4"/>
  <c r="IH18" i="4"/>
  <c r="IR52" i="4" l="1"/>
  <c r="IK52" i="4"/>
  <c r="IL52" i="4"/>
  <c r="II52" i="4"/>
  <c r="IT52" i="4"/>
  <c r="IS52" i="4"/>
  <c r="IN52" i="4"/>
  <c r="IO52" i="4"/>
  <c r="IP52" i="4"/>
  <c r="IQ52" i="4"/>
  <c r="IM52" i="4"/>
  <c r="IG13" i="4"/>
  <c r="IG27" i="4"/>
  <c r="IG18" i="4"/>
  <c r="IF18" i="4" l="1"/>
  <c r="IE18" i="4"/>
  <c r="ID40" i="4" l="1"/>
  <c r="ID18" i="4"/>
  <c r="ID13" i="4"/>
  <c r="IC18" i="4"/>
  <c r="IC13" i="4"/>
  <c r="IC40" i="4"/>
  <c r="IC48" i="4"/>
  <c r="HJ18" i="4" l="1"/>
  <c r="GY18" i="4"/>
  <c r="HA18" i="4"/>
  <c r="HB18" i="4"/>
  <c r="HC18" i="4"/>
  <c r="HD18" i="4"/>
  <c r="HE18" i="4"/>
  <c r="HF18" i="4"/>
  <c r="HG18" i="4"/>
  <c r="HH18" i="4"/>
  <c r="HI18" i="4"/>
  <c r="GZ18" i="4"/>
  <c r="HJ13" i="4"/>
  <c r="HA13" i="4"/>
  <c r="HB13" i="4"/>
  <c r="HC13" i="4"/>
  <c r="HD13" i="4"/>
  <c r="HE13" i="4"/>
  <c r="HF13" i="4"/>
  <c r="HG13" i="4"/>
  <c r="HH13" i="4"/>
  <c r="HI13" i="4"/>
  <c r="GZ13" i="4"/>
  <c r="GY13" i="4"/>
  <c r="HJ7" i="4"/>
  <c r="HA7" i="4"/>
  <c r="HB7" i="4"/>
  <c r="HC7" i="4"/>
  <c r="HD7" i="4"/>
  <c r="HE7" i="4"/>
  <c r="HF7" i="4"/>
  <c r="HG7" i="4"/>
  <c r="HH7" i="4"/>
  <c r="HI7" i="4"/>
  <c r="GY7" i="4"/>
  <c r="GZ7" i="4"/>
  <c r="HK18" i="4"/>
  <c r="HN13" i="4"/>
  <c r="HV18" i="4" l="1"/>
  <c r="HN18" i="4"/>
  <c r="HL18" i="4"/>
  <c r="HM18" i="4"/>
  <c r="HO18" i="4"/>
  <c r="HP18" i="4"/>
  <c r="HQ18" i="4"/>
  <c r="HR18" i="4"/>
  <c r="HS18" i="4"/>
  <c r="HT18" i="4"/>
  <c r="HU18" i="4"/>
  <c r="HV13" i="4"/>
  <c r="HU13" i="4"/>
  <c r="HT13" i="4"/>
  <c r="HS13" i="4"/>
  <c r="HR13" i="4"/>
  <c r="HQ13" i="4"/>
  <c r="HP13" i="4"/>
  <c r="HO13" i="4"/>
  <c r="HM13" i="4"/>
  <c r="HL13" i="4"/>
  <c r="HK13" i="4"/>
  <c r="HV7" i="4"/>
  <c r="HU7" i="4"/>
  <c r="HT7" i="4"/>
  <c r="HS7" i="4"/>
  <c r="HR7" i="4"/>
  <c r="HQ7" i="4"/>
  <c r="HP7" i="4"/>
  <c r="HO7" i="4"/>
  <c r="HN7" i="4"/>
  <c r="HM7" i="4"/>
  <c r="HL7" i="4"/>
  <c r="HK7" i="4"/>
  <c r="IB18" i="4" l="1"/>
  <c r="IA18" i="4"/>
  <c r="HZ18" i="4"/>
  <c r="HY18" i="4"/>
  <c r="HX18" i="4"/>
  <c r="HW18" i="4"/>
  <c r="IB13" i="4"/>
  <c r="IA13" i="4"/>
  <c r="HZ13" i="4"/>
  <c r="HY13" i="4"/>
  <c r="HX13" i="4"/>
  <c r="HW13" i="4"/>
  <c r="IB7" i="4"/>
  <c r="IA7" i="4"/>
  <c r="HZ7" i="4"/>
  <c r="HY7" i="4"/>
  <c r="HX7" i="4"/>
  <c r="HW7" i="4"/>
  <c r="HW27" i="4"/>
  <c r="HW36" i="4"/>
  <c r="HW40" i="4"/>
  <c r="HV48" i="4"/>
  <c r="HW48" i="4"/>
  <c r="HU48" i="4"/>
  <c r="HT48" i="4"/>
  <c r="HS48" i="4"/>
  <c r="HR48" i="4"/>
  <c r="HQ48" i="4"/>
  <c r="HP48" i="4"/>
  <c r="HO48" i="4"/>
  <c r="HN48" i="4"/>
  <c r="HM48" i="4"/>
  <c r="HL48" i="4"/>
  <c r="HK48" i="4"/>
  <c r="HV40" i="4"/>
  <c r="HU40" i="4"/>
  <c r="HT40" i="4"/>
  <c r="HS40" i="4"/>
  <c r="HR40" i="4"/>
  <c r="HQ40" i="4"/>
  <c r="HP40" i="4"/>
  <c r="HO40" i="4"/>
  <c r="HN40" i="4"/>
  <c r="HM40" i="4"/>
  <c r="HL40" i="4"/>
  <c r="HK40" i="4"/>
  <c r="HV36" i="4"/>
  <c r="HU36" i="4"/>
  <c r="HT36" i="4"/>
  <c r="HS36" i="4"/>
  <c r="HR36" i="4"/>
  <c r="HQ36" i="4"/>
  <c r="HP36" i="4"/>
  <c r="HO36" i="4"/>
  <c r="HN36" i="4"/>
  <c r="HM36" i="4"/>
  <c r="HL36" i="4"/>
  <c r="HK36" i="4"/>
  <c r="HV27" i="4"/>
  <c r="HU27" i="4"/>
  <c r="HT27" i="4"/>
  <c r="HS27" i="4"/>
  <c r="HR27" i="4"/>
  <c r="HQ27" i="4"/>
  <c r="HP27" i="4"/>
  <c r="HO27" i="4"/>
  <c r="HN27" i="4"/>
  <c r="HM27" i="4"/>
  <c r="HL27" i="4"/>
  <c r="HK27" i="4"/>
  <c r="HK52" i="4" l="1"/>
  <c r="HT52" i="4"/>
  <c r="HP52" i="4"/>
  <c r="HO52" i="4"/>
  <c r="HM52" i="4"/>
  <c r="HN52" i="4"/>
  <c r="HQ52" i="4"/>
  <c r="HR52" i="4"/>
  <c r="HS52" i="4"/>
  <c r="HU52" i="4"/>
  <c r="HL52" i="4"/>
  <c r="HW52" i="4"/>
  <c r="HV52" i="4"/>
  <c r="IG48" i="4" l="1"/>
  <c r="IF36" i="4" l="1"/>
  <c r="IF13" i="4"/>
  <c r="IE13" i="4" l="1"/>
  <c r="IE48" i="4"/>
  <c r="IE36" i="4"/>
  <c r="ID36" i="4"/>
  <c r="ID48" i="4"/>
  <c r="IC27" i="4" l="1"/>
  <c r="IC36" i="4"/>
  <c r="IB48" i="4"/>
  <c r="IB40" i="4"/>
  <c r="IB36" i="4"/>
  <c r="IB27" i="4"/>
  <c r="ID27" i="4"/>
  <c r="IE27" i="4"/>
  <c r="IF27" i="4"/>
  <c r="IC52" i="4" l="1"/>
  <c r="IB52" i="4"/>
  <c r="IA27" i="4" l="1"/>
  <c r="IA36" i="4"/>
  <c r="IA40" i="4"/>
  <c r="IA48" i="4"/>
  <c r="IE40" i="4"/>
  <c r="IE52" i="4" s="1"/>
  <c r="IF40" i="4"/>
  <c r="IA52" i="4" l="1"/>
  <c r="HZ48" i="4" l="1"/>
  <c r="HZ40" i="4"/>
  <c r="HZ36" i="4"/>
  <c r="HZ27" i="4"/>
  <c r="HY40" i="4" l="1"/>
  <c r="HY48" i="4"/>
  <c r="HY36" i="4"/>
  <c r="HY27" i="4"/>
  <c r="HX48" i="4" l="1"/>
  <c r="HX40" i="4"/>
  <c r="HX36" i="4"/>
  <c r="HX27" i="4"/>
  <c r="HY52" i="4" l="1"/>
  <c r="HZ52" i="4"/>
  <c r="ID52" i="4"/>
  <c r="IF52" i="4"/>
  <c r="IG52" i="4"/>
  <c r="IH52" i="4"/>
  <c r="HC27" i="4" l="1"/>
  <c r="HC36" i="4"/>
  <c r="HC40" i="4"/>
  <c r="HC48" i="4"/>
  <c r="HC52" i="4" l="1"/>
  <c r="GP7" i="4"/>
  <c r="GO18" i="4" l="1"/>
  <c r="GO7" i="4"/>
  <c r="GO13" i="4"/>
  <c r="GO27" i="4"/>
  <c r="GO36" i="4"/>
  <c r="GN48" i="4" l="1"/>
  <c r="GN7" i="4" l="1"/>
  <c r="GL48" i="4" l="1"/>
  <c r="GK48" i="4" l="1"/>
  <c r="GJ48" i="4" l="1"/>
  <c r="GH48" i="4" l="1"/>
  <c r="FN7" i="4" l="1"/>
  <c r="FY7" i="4" l="1"/>
  <c r="FW18" i="4" l="1"/>
  <c r="FT48" i="4" l="1"/>
  <c r="FS48" i="4"/>
  <c r="FR48" i="4"/>
  <c r="FQ48" i="4"/>
  <c r="FP48" i="4"/>
  <c r="FO48" i="4"/>
  <c r="FT40" i="4"/>
  <c r="FS40" i="4"/>
  <c r="FR40" i="4"/>
  <c r="FQ40" i="4"/>
  <c r="FP40" i="4"/>
  <c r="FO40" i="4"/>
  <c r="FT36" i="4"/>
  <c r="FS36" i="4"/>
  <c r="FR36" i="4"/>
  <c r="FQ36" i="4"/>
  <c r="FP36" i="4"/>
  <c r="FO36" i="4"/>
  <c r="FT27" i="4"/>
  <c r="FS27" i="4"/>
  <c r="FR27" i="4"/>
  <c r="FQ27" i="4"/>
  <c r="FP27" i="4"/>
  <c r="FO27" i="4"/>
  <c r="FT18" i="4"/>
  <c r="FS18" i="4"/>
  <c r="FR18" i="4"/>
  <c r="FQ18" i="4"/>
  <c r="FP18" i="4"/>
  <c r="FO18" i="4"/>
  <c r="FT13" i="4"/>
  <c r="FS13" i="4"/>
  <c r="FR13" i="4"/>
  <c r="FQ13" i="4"/>
  <c r="FP13" i="4"/>
  <c r="FO13" i="4"/>
  <c r="FT7" i="4"/>
  <c r="FS7" i="4"/>
  <c r="FR7" i="4"/>
  <c r="FQ7" i="4"/>
  <c r="FP7" i="4"/>
  <c r="FO7" i="4"/>
  <c r="FQ52" i="4" l="1"/>
  <c r="FR52" i="4"/>
  <c r="FO52" i="4"/>
  <c r="FS52" i="4"/>
  <c r="FT52" i="4"/>
  <c r="FP52" i="4"/>
  <c r="GH7" i="4"/>
  <c r="GJ7" i="4"/>
  <c r="GK7" i="4"/>
  <c r="GL7" i="4"/>
  <c r="GH13" i="4"/>
  <c r="GJ13" i="4"/>
  <c r="GK13" i="4"/>
  <c r="GL13" i="4"/>
  <c r="GN13" i="4"/>
  <c r="GP13" i="4"/>
  <c r="GH18" i="4"/>
  <c r="GJ18" i="4"/>
  <c r="GK18" i="4"/>
  <c r="GL18" i="4"/>
  <c r="GN18" i="4"/>
  <c r="GP18" i="4"/>
  <c r="GH27" i="4"/>
  <c r="GJ27" i="4"/>
  <c r="GK27" i="4"/>
  <c r="GL27" i="4"/>
  <c r="GN27" i="4"/>
  <c r="GP27" i="4"/>
  <c r="GY27" i="4"/>
  <c r="GZ27" i="4"/>
  <c r="HD27" i="4"/>
  <c r="HE27" i="4"/>
  <c r="HF27" i="4"/>
  <c r="HG27" i="4"/>
  <c r="HH27" i="4"/>
  <c r="HJ27" i="4"/>
  <c r="GH36" i="4"/>
  <c r="GJ36" i="4"/>
  <c r="GK36" i="4"/>
  <c r="GL36" i="4"/>
  <c r="GN36" i="4"/>
  <c r="GP36" i="4"/>
  <c r="GY36" i="4"/>
  <c r="GZ36" i="4"/>
  <c r="HD36" i="4"/>
  <c r="HE36" i="4"/>
  <c r="HF36" i="4"/>
  <c r="HG36" i="4"/>
  <c r="HH36" i="4"/>
  <c r="HI36" i="4"/>
  <c r="HJ36" i="4"/>
  <c r="GH40" i="4"/>
  <c r="GJ40" i="4"/>
  <c r="GK40" i="4"/>
  <c r="GL40" i="4"/>
  <c r="GN40" i="4"/>
  <c r="GO40" i="4"/>
  <c r="GP40" i="4"/>
  <c r="GY40" i="4"/>
  <c r="GZ40" i="4"/>
  <c r="HD40" i="4"/>
  <c r="HE40" i="4"/>
  <c r="HF40" i="4"/>
  <c r="HG40" i="4"/>
  <c r="HH40" i="4"/>
  <c r="HI40" i="4"/>
  <c r="HJ40" i="4"/>
  <c r="GO48" i="4"/>
  <c r="GP48" i="4"/>
  <c r="GY48" i="4"/>
  <c r="GZ48" i="4"/>
  <c r="HD48" i="4"/>
  <c r="HE48" i="4"/>
  <c r="HF48" i="4"/>
  <c r="HG48" i="4"/>
  <c r="HH48" i="4"/>
  <c r="HI48" i="4"/>
  <c r="HJ48" i="4"/>
  <c r="FU48" i="4"/>
  <c r="FV48" i="4"/>
  <c r="FW48" i="4"/>
  <c r="FX48" i="4"/>
  <c r="FY48" i="4"/>
  <c r="FZ48" i="4"/>
  <c r="FU40" i="4"/>
  <c r="FV40" i="4"/>
  <c r="FW40" i="4"/>
  <c r="FX40" i="4"/>
  <c r="FY40" i="4"/>
  <c r="FZ40" i="4"/>
  <c r="FU36" i="4"/>
  <c r="FV36" i="4"/>
  <c r="FW36" i="4"/>
  <c r="FX36" i="4"/>
  <c r="FY36" i="4"/>
  <c r="FZ36" i="4"/>
  <c r="FU27" i="4"/>
  <c r="FV27" i="4"/>
  <c r="FW27" i="4"/>
  <c r="FX27" i="4"/>
  <c r="FY27" i="4"/>
  <c r="FZ27" i="4"/>
  <c r="FU18" i="4"/>
  <c r="FV18" i="4"/>
  <c r="FX18" i="4"/>
  <c r="FY18" i="4"/>
  <c r="FZ18" i="4"/>
  <c r="FU13" i="4"/>
  <c r="FW13" i="4"/>
  <c r="FX13" i="4"/>
  <c r="FY13" i="4"/>
  <c r="FZ13" i="4"/>
  <c r="FU7" i="4"/>
  <c r="FV7" i="4"/>
  <c r="FW7" i="4"/>
  <c r="FX7" i="4"/>
  <c r="FZ7" i="4"/>
  <c r="FJ48" i="4"/>
  <c r="FK48" i="4"/>
  <c r="FL48" i="4"/>
  <c r="FM48" i="4"/>
  <c r="FN48" i="4"/>
  <c r="FJ40" i="4"/>
  <c r="FK40" i="4"/>
  <c r="FL40" i="4"/>
  <c r="FM40" i="4"/>
  <c r="FN40" i="4"/>
  <c r="FJ36" i="4"/>
  <c r="FK36" i="4"/>
  <c r="FL36" i="4"/>
  <c r="FM36" i="4"/>
  <c r="FN36" i="4"/>
  <c r="FJ27" i="4"/>
  <c r="FK27" i="4"/>
  <c r="FL27" i="4"/>
  <c r="FM27" i="4"/>
  <c r="FN27" i="4"/>
  <c r="FJ18" i="4"/>
  <c r="FK18" i="4"/>
  <c r="FL18" i="4"/>
  <c r="FM18" i="4"/>
  <c r="FN18" i="4"/>
  <c r="FJ13" i="4"/>
  <c r="FK13" i="4"/>
  <c r="FL13" i="4"/>
  <c r="FM13" i="4"/>
  <c r="FN13" i="4"/>
  <c r="FJ7" i="4"/>
  <c r="FK7" i="4"/>
  <c r="FL7" i="4"/>
  <c r="FM7" i="4"/>
  <c r="FE48" i="4"/>
  <c r="FF48" i="4"/>
  <c r="FG48" i="4"/>
  <c r="FH48" i="4"/>
  <c r="FI48" i="4"/>
  <c r="FE40" i="4"/>
  <c r="FF40" i="4"/>
  <c r="FG40" i="4"/>
  <c r="FH40" i="4"/>
  <c r="FI40" i="4"/>
  <c r="FE7" i="4"/>
  <c r="FF36" i="4"/>
  <c r="FG36" i="4"/>
  <c r="FH36" i="4"/>
  <c r="FI36" i="4"/>
  <c r="FF27" i="4"/>
  <c r="FG27" i="4"/>
  <c r="FH27" i="4"/>
  <c r="FI27" i="4"/>
  <c r="FE18" i="4"/>
  <c r="FF18" i="4"/>
  <c r="FG18" i="4"/>
  <c r="FH18" i="4"/>
  <c r="FI18" i="4"/>
  <c r="FE13" i="4"/>
  <c r="FF13" i="4"/>
  <c r="FG13" i="4"/>
  <c r="FH13" i="4"/>
  <c r="FI13" i="4"/>
  <c r="FF7" i="4"/>
  <c r="FG7" i="4"/>
  <c r="FH7" i="4"/>
  <c r="FI7" i="4"/>
  <c r="FD7" i="4"/>
  <c r="FD48" i="4"/>
  <c r="FD40" i="4"/>
  <c r="FD36" i="4"/>
  <c r="FE36" i="4"/>
  <c r="FD27" i="4"/>
  <c r="FE27" i="4"/>
  <c r="FD18" i="4"/>
  <c r="FD13" i="4"/>
  <c r="FC48" i="4"/>
  <c r="FC40" i="4"/>
  <c r="FC36" i="4"/>
  <c r="FC27" i="4"/>
  <c r="FC18" i="4"/>
  <c r="FC13" i="4"/>
  <c r="FC7" i="4"/>
  <c r="EZ48" i="4"/>
  <c r="FA48" i="4"/>
  <c r="FB48" i="4"/>
  <c r="EZ40" i="4"/>
  <c r="FA40" i="4"/>
  <c r="FB40" i="4"/>
  <c r="EZ36" i="4"/>
  <c r="FA36" i="4"/>
  <c r="FB36" i="4"/>
  <c r="EZ27" i="4"/>
  <c r="FA27" i="4"/>
  <c r="FB27" i="4"/>
  <c r="EZ18" i="4"/>
  <c r="FA18" i="4"/>
  <c r="FB18" i="4"/>
  <c r="EZ13" i="4"/>
  <c r="FA13" i="4"/>
  <c r="FB13" i="4"/>
  <c r="EZ7" i="4"/>
  <c r="FA7" i="4"/>
  <c r="FB7" i="4"/>
  <c r="EY48" i="4"/>
  <c r="EW48" i="4"/>
  <c r="EX48" i="4"/>
  <c r="EW40" i="4"/>
  <c r="EX40" i="4"/>
  <c r="EY40" i="4"/>
  <c r="EW36" i="4"/>
  <c r="EX36" i="4"/>
  <c r="EY36" i="4"/>
  <c r="EW27" i="4"/>
  <c r="EX27" i="4"/>
  <c r="EY27" i="4"/>
  <c r="EW18" i="4"/>
  <c r="EX18" i="4"/>
  <c r="EY18" i="4"/>
  <c r="EW13" i="4"/>
  <c r="EX13" i="4"/>
  <c r="EY13" i="4"/>
  <c r="EW7" i="4"/>
  <c r="EX7" i="4"/>
  <c r="EY7" i="4"/>
  <c r="EU27" i="4"/>
  <c r="EV27" i="4"/>
  <c r="EU36" i="4"/>
  <c r="EV36" i="4"/>
  <c r="EU40" i="4"/>
  <c r="EV40" i="4"/>
  <c r="EU48" i="4"/>
  <c r="EV48" i="4"/>
  <c r="EU18" i="4"/>
  <c r="EV18" i="4"/>
  <c r="EU13" i="4"/>
  <c r="EV13" i="4"/>
  <c r="EU7" i="4"/>
  <c r="EV7" i="4"/>
  <c r="ET40" i="4"/>
  <c r="ET48" i="4"/>
  <c r="ET27" i="4"/>
  <c r="ET36" i="4"/>
  <c r="ET18" i="4"/>
  <c r="ET13" i="4"/>
  <c r="ET7" i="4"/>
  <c r="ES13" i="4"/>
  <c r="ES7" i="4"/>
  <c r="ES48" i="4"/>
  <c r="ES18" i="4"/>
  <c r="ES27" i="4"/>
  <c r="ES36" i="4"/>
  <c r="ES40" i="4"/>
  <c r="EQ7" i="4"/>
  <c r="ER7" i="4"/>
  <c r="EQ13" i="4"/>
  <c r="ER13" i="4"/>
  <c r="EQ18" i="4"/>
  <c r="ER18" i="4"/>
  <c r="EQ27" i="4"/>
  <c r="ER27" i="4"/>
  <c r="EQ36" i="4"/>
  <c r="ER36" i="4"/>
  <c r="EQ40" i="4"/>
  <c r="ER40" i="4"/>
  <c r="EQ48" i="4"/>
  <c r="ER48" i="4"/>
  <c r="EP7" i="4"/>
  <c r="EP13" i="4"/>
  <c r="EP18" i="4"/>
  <c r="EP27" i="4"/>
  <c r="EP36" i="4"/>
  <c r="EP40" i="4"/>
  <c r="EP48" i="4"/>
  <c r="EO7" i="4"/>
  <c r="EO13" i="4"/>
  <c r="EO18" i="4"/>
  <c r="EO27" i="4"/>
  <c r="EO36" i="4"/>
  <c r="EO40" i="4"/>
  <c r="EO48" i="4"/>
  <c r="EE48" i="4"/>
  <c r="EF48" i="4"/>
  <c r="EG48" i="4"/>
  <c r="EH48" i="4"/>
  <c r="EI48" i="4"/>
  <c r="EJ48" i="4"/>
  <c r="EK48" i="4"/>
  <c r="EL48" i="4"/>
  <c r="EM48" i="4"/>
  <c r="EN48" i="4"/>
  <c r="EE40" i="4"/>
  <c r="EF40" i="4"/>
  <c r="EG40" i="4"/>
  <c r="EH40" i="4"/>
  <c r="EI40" i="4"/>
  <c r="EJ40" i="4"/>
  <c r="EK40" i="4"/>
  <c r="EL40" i="4"/>
  <c r="EM40" i="4"/>
  <c r="EN40" i="4"/>
  <c r="EE36" i="4"/>
  <c r="EF36" i="4"/>
  <c r="EG36" i="4"/>
  <c r="EH36" i="4"/>
  <c r="EI36" i="4"/>
  <c r="EJ36" i="4"/>
  <c r="EK36" i="4"/>
  <c r="EL36" i="4"/>
  <c r="EM36" i="4"/>
  <c r="EN36" i="4"/>
  <c r="EE27" i="4"/>
  <c r="EF27" i="4"/>
  <c r="EG27" i="4"/>
  <c r="EH27" i="4"/>
  <c r="EI27" i="4"/>
  <c r="EJ27" i="4"/>
  <c r="EK27" i="4"/>
  <c r="EL27" i="4"/>
  <c r="EM27" i="4"/>
  <c r="EN27" i="4"/>
  <c r="EE18" i="4"/>
  <c r="EF18" i="4"/>
  <c r="EG18" i="4"/>
  <c r="EH18" i="4"/>
  <c r="EI18" i="4"/>
  <c r="EJ18" i="4"/>
  <c r="EK18" i="4"/>
  <c r="EL18" i="4"/>
  <c r="EM18" i="4"/>
  <c r="EN18" i="4"/>
  <c r="EE13" i="4"/>
  <c r="EF13" i="4"/>
  <c r="EG13" i="4"/>
  <c r="EH13" i="4"/>
  <c r="EI13" i="4"/>
  <c r="EJ13" i="4"/>
  <c r="EK13" i="4"/>
  <c r="EL13" i="4"/>
  <c r="EM13" i="4"/>
  <c r="EN13" i="4"/>
  <c r="EE7" i="4"/>
  <c r="EF7" i="4"/>
  <c r="EG7" i="4"/>
  <c r="EH7" i="4"/>
  <c r="EI7" i="4"/>
  <c r="EJ7" i="4"/>
  <c r="EK7" i="4"/>
  <c r="EL7" i="4"/>
  <c r="EM7" i="4"/>
  <c r="EN7" i="4"/>
  <c r="EC48" i="4"/>
  <c r="ED48" i="4"/>
  <c r="EC40" i="4"/>
  <c r="ED40" i="4"/>
  <c r="EC36" i="4"/>
  <c r="ED36" i="4"/>
  <c r="EC27" i="4"/>
  <c r="ED27" i="4"/>
  <c r="EC18" i="4"/>
  <c r="ED18" i="4"/>
  <c r="EA13" i="4"/>
  <c r="EB13" i="4"/>
  <c r="EC13" i="4"/>
  <c r="ED13" i="4"/>
  <c r="EA7" i="4"/>
  <c r="EB7" i="4"/>
  <c r="EC7" i="4"/>
  <c r="ED7" i="4"/>
  <c r="EB18" i="4"/>
  <c r="EB27" i="4"/>
  <c r="EB36" i="4"/>
  <c r="EB40" i="4"/>
  <c r="EB48" i="4"/>
  <c r="EA48" i="4"/>
  <c r="DZ48" i="4"/>
  <c r="DY48" i="4"/>
  <c r="DX48" i="4"/>
  <c r="DW48" i="4"/>
  <c r="DV48" i="4"/>
  <c r="DU48" i="4"/>
  <c r="DT48" i="4"/>
  <c r="DS48" i="4"/>
  <c r="DR48" i="4"/>
  <c r="DQ48" i="4"/>
  <c r="DP48" i="4"/>
  <c r="DO48" i="4"/>
  <c r="DN48" i="4"/>
  <c r="DM48" i="4"/>
  <c r="DL48" i="4"/>
  <c r="DK48" i="4"/>
  <c r="DJ48" i="4"/>
  <c r="DI48" i="4"/>
  <c r="DH48" i="4"/>
  <c r="DF48" i="4"/>
  <c r="DE48" i="4"/>
  <c r="DC48" i="4"/>
  <c r="DB48" i="4"/>
  <c r="DA48" i="4"/>
  <c r="CZ48" i="4"/>
  <c r="CY48" i="4"/>
  <c r="CX48" i="4"/>
  <c r="CW48" i="4"/>
  <c r="CV48" i="4"/>
  <c r="CT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M48" i="4"/>
  <c r="L48" i="4"/>
  <c r="K48" i="4"/>
  <c r="J48" i="4"/>
  <c r="I48" i="4"/>
  <c r="H48" i="4"/>
  <c r="G48" i="4"/>
  <c r="F48" i="4"/>
  <c r="E48" i="4"/>
  <c r="D48" i="4"/>
  <c r="C48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J38" i="4"/>
  <c r="BJ36" i="4" s="1"/>
  <c r="BI38" i="4"/>
  <c r="BI36" i="4" s="1"/>
  <c r="BD38" i="4"/>
  <c r="BD36" i="4" s="1"/>
  <c r="BC38" i="4"/>
  <c r="BC36" i="4" s="1"/>
  <c r="BB38" i="4"/>
  <c r="BB36" i="4" s="1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H36" i="4"/>
  <c r="BG36" i="4"/>
  <c r="BF36" i="4"/>
  <c r="BE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V33" i="4"/>
  <c r="BV27" i="4" s="1"/>
  <c r="BU33" i="4"/>
  <c r="BU27" i="4" s="1"/>
  <c r="BP33" i="4"/>
  <c r="BP27" i="4" s="1"/>
  <c r="BO33" i="4"/>
  <c r="BO27" i="4" s="1"/>
  <c r="BN33" i="4"/>
  <c r="BN27" i="4" s="1"/>
  <c r="BJ33" i="4"/>
  <c r="BJ27" i="4" s="1"/>
  <c r="BI33" i="4"/>
  <c r="BI27" i="4" s="1"/>
  <c r="BD33" i="4"/>
  <c r="BD27" i="4" s="1"/>
  <c r="BC33" i="4"/>
  <c r="BC27" i="4" s="1"/>
  <c r="BB33" i="4"/>
  <c r="BB27" i="4" s="1"/>
  <c r="EA27" i="4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T27" i="4"/>
  <c r="BS27" i="4"/>
  <c r="BR27" i="4"/>
  <c r="BQ27" i="4"/>
  <c r="BM27" i="4"/>
  <c r="BL27" i="4"/>
  <c r="BK27" i="4"/>
  <c r="BH27" i="4"/>
  <c r="BG27" i="4"/>
  <c r="BF27" i="4"/>
  <c r="BE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J20" i="4"/>
  <c r="BJ18" i="4" s="1"/>
  <c r="BI20" i="4"/>
  <c r="BI18" i="4" s="1"/>
  <c r="BD20" i="4"/>
  <c r="BD18" i="4" s="1"/>
  <c r="BC20" i="4"/>
  <c r="BC18" i="4" s="1"/>
  <c r="BB20" i="4"/>
  <c r="BB18" i="4" s="1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H18" i="4"/>
  <c r="BG18" i="4"/>
  <c r="BF18" i="4"/>
  <c r="BE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J14" i="4"/>
  <c r="BJ13" i="4" s="1"/>
  <c r="BI14" i="4"/>
  <c r="BI13" i="4" s="1"/>
  <c r="BD14" i="4"/>
  <c r="BD13" i="4" s="1"/>
  <c r="BC14" i="4"/>
  <c r="BC13" i="4" s="1"/>
  <c r="BB14" i="4"/>
  <c r="BB13" i="4" s="1"/>
  <c r="DZ13" i="4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H13" i="4"/>
  <c r="BG13" i="4"/>
  <c r="BF13" i="4"/>
  <c r="BE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L52" i="4" l="1"/>
  <c r="EG52" i="4"/>
  <c r="S52" i="4"/>
  <c r="C52" i="4"/>
  <c r="G52" i="4"/>
  <c r="BS52" i="4"/>
  <c r="CE52" i="4"/>
  <c r="ES52" i="4"/>
  <c r="EX52" i="4"/>
  <c r="EW52" i="4"/>
  <c r="FB52" i="4"/>
  <c r="DN52" i="4"/>
  <c r="DL52" i="4"/>
  <c r="T52" i="4"/>
  <c r="EN52" i="4"/>
  <c r="EF52" i="4"/>
  <c r="EV52" i="4"/>
  <c r="J52" i="4"/>
  <c r="N52" i="4"/>
  <c r="U52" i="4"/>
  <c r="AC52" i="4"/>
  <c r="AK52" i="4"/>
  <c r="BI52" i="4"/>
  <c r="BY52" i="4"/>
  <c r="CG52" i="4"/>
  <c r="CO52" i="4"/>
  <c r="CW52" i="4"/>
  <c r="DE52" i="4"/>
  <c r="M52" i="4"/>
  <c r="AO52" i="4"/>
  <c r="EE52" i="4"/>
  <c r="EH52" i="4"/>
  <c r="AN52" i="4"/>
  <c r="AR52" i="4"/>
  <c r="DG52" i="4"/>
  <c r="DO52" i="4"/>
  <c r="DS52" i="4"/>
  <c r="DW52" i="4"/>
  <c r="AM52" i="4"/>
  <c r="CU52" i="4"/>
  <c r="EK52" i="4"/>
  <c r="EL52" i="4"/>
  <c r="FN52" i="4"/>
  <c r="BM52" i="4"/>
  <c r="AJ52" i="4"/>
  <c r="AV52" i="4"/>
  <c r="EQ52" i="4"/>
  <c r="BU52" i="4"/>
  <c r="CC52" i="4"/>
  <c r="CK52" i="4"/>
  <c r="CS52" i="4"/>
  <c r="DA52" i="4"/>
  <c r="DM52" i="4"/>
  <c r="DD52" i="4"/>
  <c r="DX52" i="4"/>
  <c r="AU52" i="4"/>
  <c r="BG52" i="4"/>
  <c r="BK52" i="4"/>
  <c r="BO52" i="4"/>
  <c r="BZ52" i="4"/>
  <c r="DJ52" i="4"/>
  <c r="DZ52" i="4"/>
  <c r="AT52" i="4"/>
  <c r="CP52" i="4"/>
  <c r="EA52" i="4"/>
  <c r="BJ52" i="4"/>
  <c r="V52" i="4"/>
  <c r="AH52" i="4"/>
  <c r="CD52" i="4"/>
  <c r="CT52" i="4"/>
  <c r="DT52" i="4"/>
  <c r="Q52" i="4"/>
  <c r="CH52" i="4"/>
  <c r="DR52" i="4"/>
  <c r="DV52" i="4"/>
  <c r="EB52" i="4"/>
  <c r="EJ52" i="4"/>
  <c r="EM52" i="4"/>
  <c r="ER52" i="4"/>
  <c r="FA52" i="4"/>
  <c r="F52" i="4"/>
  <c r="R52" i="4"/>
  <c r="AG52" i="4"/>
  <c r="Z52" i="4"/>
  <c r="AL52" i="4"/>
  <c r="AZ52" i="4"/>
  <c r="CX52" i="4"/>
  <c r="DF52" i="4"/>
  <c r="D52" i="4"/>
  <c r="P52" i="4"/>
  <c r="W52" i="4"/>
  <c r="AA52" i="4"/>
  <c r="AI52" i="4"/>
  <c r="AW52" i="4"/>
  <c r="BA52" i="4"/>
  <c r="BE52" i="4"/>
  <c r="BQ52" i="4"/>
  <c r="BT52" i="4"/>
  <c r="BW52" i="4"/>
  <c r="CA52" i="4"/>
  <c r="CI52" i="4"/>
  <c r="CM52" i="4"/>
  <c r="CQ52" i="4"/>
  <c r="CY52" i="4"/>
  <c r="DC52" i="4"/>
  <c r="DQ52" i="4"/>
  <c r="DU52" i="4"/>
  <c r="BB52" i="4"/>
  <c r="K52" i="4"/>
  <c r="O52" i="4"/>
  <c r="AQ52" i="4"/>
  <c r="AY52" i="4"/>
  <c r="AB52" i="4"/>
  <c r="BV52" i="4"/>
  <c r="BD52" i="4"/>
  <c r="ED52" i="4"/>
  <c r="EI52" i="4"/>
  <c r="EP52" i="4"/>
  <c r="ET52" i="4"/>
  <c r="EU52" i="4"/>
  <c r="AD52" i="4"/>
  <c r="BH52" i="4"/>
  <c r="CL52" i="4"/>
  <c r="DB52" i="4"/>
  <c r="DP52" i="4"/>
  <c r="E52" i="4"/>
  <c r="I52" i="4"/>
  <c r="X52" i="4"/>
  <c r="AF52" i="4"/>
  <c r="AP52" i="4"/>
  <c r="AX52" i="4"/>
  <c r="BF52" i="4"/>
  <c r="BR52" i="4"/>
  <c r="BX52" i="4"/>
  <c r="CB52" i="4"/>
  <c r="CF52" i="4"/>
  <c r="CJ52" i="4"/>
  <c r="CN52" i="4"/>
  <c r="CR52" i="4"/>
  <c r="CV52" i="4"/>
  <c r="DH52" i="4"/>
  <c r="DY52" i="4"/>
  <c r="BN52" i="4"/>
  <c r="H52" i="4"/>
  <c r="CZ52" i="4"/>
  <c r="Y52" i="4"/>
  <c r="DK52" i="4"/>
  <c r="BP52" i="4"/>
  <c r="AE52" i="4"/>
  <c r="AS52" i="4"/>
  <c r="DI52" i="4"/>
  <c r="L52" i="4"/>
  <c r="EC52" i="4"/>
  <c r="EO52" i="4"/>
  <c r="EY52" i="4"/>
  <c r="EZ52" i="4"/>
  <c r="BC52" i="4"/>
  <c r="GN52" i="4"/>
  <c r="FG52" i="4"/>
  <c r="FE52" i="4"/>
  <c r="FL52" i="4"/>
  <c r="FI52" i="4"/>
  <c r="FM52" i="4"/>
  <c r="HJ52" i="4"/>
  <c r="HH52" i="4"/>
  <c r="HG52" i="4"/>
  <c r="HF52" i="4"/>
  <c r="HE52" i="4"/>
  <c r="HD52" i="4"/>
  <c r="GZ52" i="4"/>
  <c r="GY52" i="4"/>
  <c r="GP52" i="4"/>
  <c r="GO52" i="4"/>
  <c r="GK52" i="4"/>
  <c r="GL52" i="4"/>
  <c r="GJ52" i="4"/>
  <c r="GH52" i="4"/>
  <c r="FZ52" i="4"/>
  <c r="FY52" i="4"/>
  <c r="FX52" i="4"/>
  <c r="FW52" i="4"/>
  <c r="FH52" i="4"/>
  <c r="FK52" i="4"/>
  <c r="FJ52" i="4"/>
  <c r="FC52" i="4"/>
  <c r="FD52" i="4"/>
  <c r="FF52" i="4"/>
  <c r="FU52" i="4"/>
  <c r="FV13" i="4" l="1"/>
  <c r="FV52" i="4" s="1"/>
  <c r="HI27" i="4" l="1"/>
  <c r="HI52" i="4" s="1"/>
  <c r="HX52" i="4" l="1"/>
</calcChain>
</file>

<file path=xl/sharedStrings.xml><?xml version="1.0" encoding="utf-8"?>
<sst xmlns="http://schemas.openxmlformats.org/spreadsheetml/2006/main" count="4291" uniqueCount="58">
  <si>
    <t>TOTAL</t>
  </si>
  <si>
    <t xml:space="preserve">  Paita</t>
  </si>
  <si>
    <t>-</t>
  </si>
  <si>
    <t xml:space="preserve">  Parachique</t>
  </si>
  <si>
    <t xml:space="preserve">  Bayóvar</t>
  </si>
  <si>
    <t xml:space="preserve">  Chicama</t>
  </si>
  <si>
    <t xml:space="preserve">  Salaverry</t>
  </si>
  <si>
    <t xml:space="preserve">  Coishco</t>
  </si>
  <si>
    <t xml:space="preserve">  Chimbote</t>
  </si>
  <si>
    <t xml:space="preserve">  Samanco</t>
  </si>
  <si>
    <t xml:space="preserve">  Casma</t>
  </si>
  <si>
    <t xml:space="preserve">  Huarmey</t>
  </si>
  <si>
    <t xml:space="preserve">  Supe</t>
  </si>
  <si>
    <t xml:space="preserve">  Végueta</t>
  </si>
  <si>
    <t xml:space="preserve">  Carquín</t>
  </si>
  <si>
    <t xml:space="preserve">  Huacho</t>
  </si>
  <si>
    <t xml:space="preserve">  Chancay</t>
  </si>
  <si>
    <t xml:space="preserve">  Pucusana</t>
  </si>
  <si>
    <t xml:space="preserve">  Tambo de Mora</t>
  </si>
  <si>
    <t xml:space="preserve">  Pisco</t>
  </si>
  <si>
    <t xml:space="preserve">  Atico</t>
  </si>
  <si>
    <t xml:space="preserve">  Quilca</t>
  </si>
  <si>
    <t xml:space="preserve">  La Planchada</t>
  </si>
  <si>
    <t xml:space="preserve">  Ocoña</t>
  </si>
  <si>
    <t xml:space="preserve">  Matarani</t>
  </si>
  <si>
    <t xml:space="preserve">  Mollendo</t>
  </si>
  <si>
    <t xml:space="preserve">  Ilo</t>
  </si>
  <si>
    <t xml:space="preserve">  Callao</t>
  </si>
  <si>
    <t>Piura</t>
  </si>
  <si>
    <t>La Libertad</t>
  </si>
  <si>
    <t>Lima</t>
  </si>
  <si>
    <t>Ica</t>
  </si>
  <si>
    <t>Arequipa</t>
  </si>
  <si>
    <t>Moquegua</t>
  </si>
  <si>
    <t>Departamento / Puerto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</si>
  <si>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</si>
  <si>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</si>
  <si>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</si>
  <si>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</si>
  <si>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</si>
  <si>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</si>
  <si>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</si>
  <si>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</si>
  <si>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</si>
  <si>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</si>
  <si>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</si>
  <si>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</si>
  <si>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Fuente: Ministerio de la Producción.</t>
  </si>
  <si>
    <t>CUADRO 1</t>
  </si>
  <si>
    <t xml:space="preserve">1/ Preliminar. </t>
  </si>
  <si>
    <r>
      <t xml:space="preserve">Dic </t>
    </r>
    <r>
      <rPr>
        <b/>
        <vertAlign val="superscript"/>
        <sz val="9"/>
        <rFont val="Arial"/>
        <family val="2"/>
      </rPr>
      <t>2/</t>
    </r>
    <r>
      <rPr>
        <b/>
        <sz val="9"/>
        <rFont val="Arial"/>
        <family val="2"/>
      </rPr>
      <t>.</t>
    </r>
  </si>
  <si>
    <t>Pacocha</t>
  </si>
  <si>
    <t>Áncash</t>
  </si>
  <si>
    <t xml:space="preserve">  Sechura</t>
  </si>
  <si>
    <t xml:space="preserve">  Malabrigo</t>
  </si>
  <si>
    <t xml:space="preserve">  Santa</t>
  </si>
  <si>
    <t xml:space="preserve">  Culebras</t>
  </si>
  <si>
    <t>DESEMBARQUE DE ANCHOVETA PARA HARINA Y ACEITE, SEGÚN LUGAR DE PROCEDENCIA, ENERO 2003 - DICIEMBRE 2024 (Toneladas)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</si>
</sst>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#.##000"/>
    <numFmt numFmtId="166" formatCode="\$#,#00"/>
    <numFmt numFmtId="167" formatCode="#,#00"/>
    <numFmt numFmtId="168" formatCode="%#,#00"/>
    <numFmt numFmtId="169" formatCode="#\ ###\ ##0"/>
    <numFmt numFmtId="170" formatCode="_ * #,##0_ ;_ * \-#,##0_ ;_ * &quot;-&quot;??_ ;_ @_ "/>
    <numFmt numFmtId="171" formatCode="0.0"/>
  </numFmts>
  <fonts count="17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"/>
      <color indexed="8"/>
      <name val="Courier"/>
      <family val="3"/>
    </font>
    <font>
      <sz val="12"/>
      <name val="Courier"/>
      <family val="3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name val="Arial"/>
      <family val="2"/>
    </font>
    <font>
      <sz val="9"/>
      <name val="Calibri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Gray">
        <fgColor indexed="9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4">
    <xf numFmtId="0" fontId="0" fillId="0" borderId="0"/>
    <xf numFmtId="165" fontId="2" fillId="0" borderId="0">
      <protection locked="0"/>
    </xf>
    <xf numFmtId="166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7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4" fontId="8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168" fontId="2" fillId="0" borderId="0">
      <protection locked="0"/>
    </xf>
    <xf numFmtId="0" fontId="2" fillId="0" borderId="1">
      <protection locked="0"/>
    </xf>
    <xf numFmtId="0" fontId="2" fillId="0" borderId="1">
      <protection locked="0"/>
    </xf>
  </cellStyleXfs>
  <cellXfs count="95">
    <xf numFmtId="0" fontId="0" fillId="0" borderId="0" xfId="0"/>
    <xf numFmtId="17" fontId="4" fillId="2" borderId="2" xfId="15" applyNumberFormat="1" applyFont="1" applyFill="1" applyBorder="1" applyAlignment="1">
      <alignment horizontal="center"/>
    </xf>
    <xf numFmtId="17" fontId="4" fillId="2" borderId="3" xfId="15" applyNumberFormat="1" applyFont="1" applyFill="1" applyBorder="1" applyAlignment="1">
      <alignment horizontal="center"/>
    </xf>
    <xf numFmtId="17" fontId="4" fillId="2" borderId="4" xfId="15" applyNumberFormat="1" applyFont="1" applyFill="1" applyBorder="1" applyAlignment="1">
      <alignment horizontal="center"/>
    </xf>
    <xf numFmtId="0" fontId="4" fillId="2" borderId="0" xfId="15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4" fillId="2" borderId="5" xfId="15" applyFont="1" applyFill="1" applyBorder="1" applyAlignment="1">
      <alignment horizontal="center"/>
    </xf>
    <xf numFmtId="0" fontId="9" fillId="3" borderId="6" xfId="0" applyFont="1" applyFill="1" applyBorder="1"/>
    <xf numFmtId="0" fontId="9" fillId="3" borderId="7" xfId="0" applyFont="1" applyFill="1" applyBorder="1"/>
    <xf numFmtId="0" fontId="4" fillId="2" borderId="8" xfId="15" applyFont="1" applyFill="1" applyBorder="1" applyAlignment="1">
      <alignment horizontal="center"/>
    </xf>
    <xf numFmtId="0" fontId="9" fillId="3" borderId="9" xfId="0" applyFont="1" applyFill="1" applyBorder="1"/>
    <xf numFmtId="0" fontId="4" fillId="2" borderId="10" xfId="15" applyFont="1" applyFill="1" applyBorder="1" applyAlignment="1">
      <alignment horizontal="center"/>
    </xf>
    <xf numFmtId="0" fontId="9" fillId="3" borderId="11" xfId="0" applyFont="1" applyFill="1" applyBorder="1"/>
    <xf numFmtId="0" fontId="10" fillId="3" borderId="0" xfId="0" applyFont="1" applyFill="1" applyAlignment="1">
      <alignment horizontal="left"/>
    </xf>
    <xf numFmtId="0" fontId="4" fillId="2" borderId="5" xfId="15" applyFont="1" applyFill="1" applyBorder="1" applyAlignment="1">
      <alignment horizontal="left" indent="1"/>
    </xf>
    <xf numFmtId="0" fontId="6" fillId="3" borderId="5" xfId="15" applyFont="1" applyFill="1" applyBorder="1" applyAlignment="1">
      <alignment horizontal="left" vertical="center" indent="1"/>
    </xf>
    <xf numFmtId="0" fontId="4" fillId="3" borderId="5" xfId="15" applyFont="1" applyFill="1" applyBorder="1" applyAlignment="1">
      <alignment horizontal="left" vertical="center" indent="1"/>
    </xf>
    <xf numFmtId="169" fontId="5" fillId="2" borderId="8" xfId="15" applyNumberFormat="1" applyFont="1" applyFill="1" applyBorder="1" applyAlignment="1">
      <alignment horizontal="right" indent="1"/>
    </xf>
    <xf numFmtId="169" fontId="5" fillId="2" borderId="0" xfId="15" applyNumberFormat="1" applyFont="1" applyFill="1" applyAlignment="1">
      <alignment horizontal="right" indent="1"/>
    </xf>
    <xf numFmtId="169" fontId="5" fillId="2" borderId="10" xfId="15" applyNumberFormat="1" applyFont="1" applyFill="1" applyBorder="1" applyAlignment="1">
      <alignment horizontal="right" indent="1"/>
    </xf>
    <xf numFmtId="169" fontId="5" fillId="2" borderId="8" xfId="15" applyNumberFormat="1" applyFont="1" applyFill="1" applyBorder="1" applyAlignment="1">
      <alignment horizontal="right"/>
    </xf>
    <xf numFmtId="169" fontId="5" fillId="2" borderId="0" xfId="15" applyNumberFormat="1" applyFont="1" applyFill="1" applyAlignment="1">
      <alignment horizontal="right"/>
    </xf>
    <xf numFmtId="169" fontId="5" fillId="2" borderId="10" xfId="15" applyNumberFormat="1" applyFont="1" applyFill="1" applyBorder="1" applyAlignment="1">
      <alignment horizontal="right"/>
    </xf>
    <xf numFmtId="169" fontId="6" fillId="3" borderId="8" xfId="0" applyNumberFormat="1" applyFont="1" applyFill="1" applyBorder="1" applyAlignment="1">
      <alignment horizontal="right" indent="1"/>
    </xf>
    <xf numFmtId="169" fontId="6" fillId="3" borderId="0" xfId="0" applyNumberFormat="1" applyFont="1" applyFill="1" applyAlignment="1">
      <alignment horizontal="right" indent="1"/>
    </xf>
    <xf numFmtId="169" fontId="6" fillId="3" borderId="10" xfId="0" applyNumberFormat="1" applyFont="1" applyFill="1" applyBorder="1" applyAlignment="1">
      <alignment horizontal="right" indent="1"/>
    </xf>
    <xf numFmtId="169" fontId="6" fillId="3" borderId="8" xfId="0" applyNumberFormat="1" applyFont="1" applyFill="1" applyBorder="1" applyAlignment="1">
      <alignment horizontal="right"/>
    </xf>
    <xf numFmtId="169" fontId="6" fillId="3" borderId="0" xfId="0" applyNumberFormat="1" applyFont="1" applyFill="1" applyAlignment="1">
      <alignment horizontal="right"/>
    </xf>
    <xf numFmtId="169" fontId="6" fillId="3" borderId="10" xfId="0" applyNumberFormat="1" applyFont="1" applyFill="1" applyBorder="1" applyAlignment="1">
      <alignment horizontal="right"/>
    </xf>
    <xf numFmtId="169" fontId="6" fillId="3" borderId="8" xfId="15" applyNumberFormat="1" applyFont="1" applyFill="1" applyBorder="1" applyAlignment="1">
      <alignment horizontal="right" vertical="center"/>
    </xf>
    <xf numFmtId="169" fontId="6" fillId="3" borderId="0" xfId="15" applyNumberFormat="1" applyFont="1" applyFill="1" applyAlignment="1">
      <alignment horizontal="right" vertical="center"/>
    </xf>
    <xf numFmtId="169" fontId="6" fillId="3" borderId="10" xfId="15" applyNumberFormat="1" applyFont="1" applyFill="1" applyBorder="1" applyAlignment="1">
      <alignment horizontal="right" vertical="center"/>
    </xf>
    <xf numFmtId="169" fontId="5" fillId="3" borderId="8" xfId="0" applyNumberFormat="1" applyFont="1" applyFill="1" applyBorder="1" applyAlignment="1">
      <alignment horizontal="right" indent="1"/>
    </xf>
    <xf numFmtId="169" fontId="5" fillId="3" borderId="0" xfId="0" applyNumberFormat="1" applyFont="1" applyFill="1" applyAlignment="1">
      <alignment horizontal="right" indent="1"/>
    </xf>
    <xf numFmtId="169" fontId="5" fillId="3" borderId="10" xfId="0" applyNumberFormat="1" applyFont="1" applyFill="1" applyBorder="1" applyAlignment="1">
      <alignment horizontal="right" indent="1"/>
    </xf>
    <xf numFmtId="169" fontId="5" fillId="3" borderId="8" xfId="0" applyNumberFormat="1" applyFont="1" applyFill="1" applyBorder="1" applyAlignment="1">
      <alignment horizontal="right"/>
    </xf>
    <xf numFmtId="169" fontId="5" fillId="3" borderId="0" xfId="0" applyNumberFormat="1" applyFont="1" applyFill="1" applyAlignment="1">
      <alignment horizontal="right"/>
    </xf>
    <xf numFmtId="169" fontId="5" fillId="3" borderId="10" xfId="0" applyNumberFormat="1" applyFont="1" applyFill="1" applyBorder="1" applyAlignment="1">
      <alignment horizontal="right"/>
    </xf>
    <xf numFmtId="169" fontId="6" fillId="3" borderId="8" xfId="15" applyNumberFormat="1" applyFont="1" applyFill="1" applyBorder="1" applyAlignment="1">
      <alignment horizontal="right" vertical="center" indent="1"/>
    </xf>
    <xf numFmtId="169" fontId="6" fillId="3" borderId="0" xfId="15" applyNumberFormat="1" applyFont="1" applyFill="1" applyAlignment="1">
      <alignment horizontal="right" vertical="center" indent="1"/>
    </xf>
    <xf numFmtId="169" fontId="6" fillId="3" borderId="10" xfId="15" applyNumberFormat="1" applyFont="1" applyFill="1" applyBorder="1" applyAlignment="1">
      <alignment horizontal="right" vertical="center" indent="1"/>
    </xf>
    <xf numFmtId="169" fontId="5" fillId="3" borderId="8" xfId="15" applyNumberFormat="1" applyFont="1" applyFill="1" applyBorder="1" applyAlignment="1">
      <alignment horizontal="right" vertical="center" indent="1"/>
    </xf>
    <xf numFmtId="169" fontId="5" fillId="3" borderId="0" xfId="15" applyNumberFormat="1" applyFont="1" applyFill="1" applyAlignment="1">
      <alignment horizontal="right" vertical="center" indent="1"/>
    </xf>
    <xf numFmtId="169" fontId="5" fillId="3" borderId="10" xfId="15" applyNumberFormat="1" applyFont="1" applyFill="1" applyBorder="1" applyAlignment="1">
      <alignment horizontal="right" vertical="center" indent="1"/>
    </xf>
    <xf numFmtId="169" fontId="5" fillId="3" borderId="8" xfId="15" applyNumberFormat="1" applyFont="1" applyFill="1" applyBorder="1" applyAlignment="1">
      <alignment horizontal="right" vertical="center"/>
    </xf>
    <xf numFmtId="169" fontId="5" fillId="3" borderId="0" xfId="15" applyNumberFormat="1" applyFont="1" applyFill="1" applyAlignment="1">
      <alignment horizontal="right" vertical="center"/>
    </xf>
    <xf numFmtId="169" fontId="5" fillId="3" borderId="10" xfId="15" applyNumberFormat="1" applyFont="1" applyFill="1" applyBorder="1" applyAlignment="1">
      <alignment horizontal="right" vertical="center"/>
    </xf>
    <xf numFmtId="169" fontId="11" fillId="3" borderId="8" xfId="0" applyNumberFormat="1" applyFont="1" applyFill="1" applyBorder="1" applyAlignment="1">
      <alignment horizontal="right" indent="1"/>
    </xf>
    <xf numFmtId="169" fontId="11" fillId="3" borderId="0" xfId="0" applyNumberFormat="1" applyFont="1" applyFill="1" applyAlignment="1">
      <alignment horizontal="right" indent="1"/>
    </xf>
    <xf numFmtId="169" fontId="11" fillId="3" borderId="10" xfId="0" applyNumberFormat="1" applyFont="1" applyFill="1" applyBorder="1" applyAlignment="1">
      <alignment horizontal="right" indent="1"/>
    </xf>
    <xf numFmtId="169" fontId="11" fillId="3" borderId="8" xfId="0" applyNumberFormat="1" applyFont="1" applyFill="1" applyBorder="1" applyAlignment="1">
      <alignment horizontal="right"/>
    </xf>
    <xf numFmtId="169" fontId="11" fillId="3" borderId="0" xfId="0" applyNumberFormat="1" applyFont="1" applyFill="1" applyAlignment="1">
      <alignment horizontal="right"/>
    </xf>
    <xf numFmtId="169" fontId="11" fillId="3" borderId="10" xfId="0" applyNumberFormat="1" applyFont="1" applyFill="1" applyBorder="1" applyAlignment="1">
      <alignment horizontal="right"/>
    </xf>
    <xf numFmtId="0" fontId="11" fillId="3" borderId="5" xfId="0" applyFont="1" applyFill="1" applyBorder="1" applyAlignment="1">
      <alignment horizontal="left" indent="1"/>
    </xf>
    <xf numFmtId="0" fontId="12" fillId="3" borderId="0" xfId="0" applyFont="1" applyFill="1"/>
    <xf numFmtId="17" fontId="4" fillId="2" borderId="0" xfId="15" applyNumberFormat="1" applyFont="1" applyFill="1" applyAlignment="1">
      <alignment horizontal="center"/>
    </xf>
    <xf numFmtId="17" fontId="4" fillId="2" borderId="8" xfId="15" applyNumberFormat="1" applyFont="1" applyFill="1" applyBorder="1" applyAlignment="1">
      <alignment horizontal="center"/>
    </xf>
    <xf numFmtId="17" fontId="4" fillId="2" borderId="12" xfId="15" applyNumberFormat="1" applyFont="1" applyFill="1" applyBorder="1" applyAlignment="1">
      <alignment horizontal="center"/>
    </xf>
    <xf numFmtId="17" fontId="4" fillId="2" borderId="13" xfId="15" applyNumberFormat="1" applyFont="1" applyFill="1" applyBorder="1" applyAlignment="1">
      <alignment horizontal="center"/>
    </xf>
    <xf numFmtId="170" fontId="6" fillId="3" borderId="0" xfId="14" applyNumberFormat="1" applyFont="1" applyFill="1" applyBorder="1" applyAlignment="1" applyProtection="1">
      <alignment vertical="center"/>
    </xf>
    <xf numFmtId="0" fontId="4" fillId="3" borderId="0" xfId="15" applyFont="1" applyFill="1" applyAlignment="1">
      <alignment horizontal="center"/>
    </xf>
    <xf numFmtId="169" fontId="5" fillId="3" borderId="0" xfId="15" applyNumberFormat="1" applyFont="1" applyFill="1" applyAlignment="1">
      <alignment horizontal="right"/>
    </xf>
    <xf numFmtId="169" fontId="9" fillId="3" borderId="0" xfId="0" applyNumberFormat="1" applyFont="1" applyFill="1"/>
    <xf numFmtId="171" fontId="9" fillId="3" borderId="0" xfId="0" applyNumberFormat="1" applyFont="1" applyFill="1"/>
    <xf numFmtId="0" fontId="4" fillId="2" borderId="12" xfId="15" applyFont="1" applyFill="1" applyBorder="1" applyAlignment="1">
      <alignment horizontal="center"/>
    </xf>
    <xf numFmtId="17" fontId="4" fillId="2" borderId="19" xfId="15" applyNumberFormat="1" applyFont="1" applyFill="1" applyBorder="1" applyAlignment="1">
      <alignment horizontal="center"/>
    </xf>
    <xf numFmtId="17" fontId="4" fillId="0" borderId="13" xfId="15" applyNumberFormat="1" applyFont="1" applyBorder="1" applyAlignment="1">
      <alignment horizontal="center"/>
    </xf>
    <xf numFmtId="0" fontId="4" fillId="2" borderId="8" xfId="15" applyFont="1" applyFill="1" applyBorder="1" applyAlignment="1">
      <alignment horizontal="left" indent="1"/>
    </xf>
    <xf numFmtId="0" fontId="6" fillId="3" borderId="8" xfId="15" applyFont="1" applyFill="1" applyBorder="1" applyAlignment="1">
      <alignment horizontal="left" vertical="center" indent="1"/>
    </xf>
    <xf numFmtId="0" fontId="4" fillId="3" borderId="8" xfId="15" applyFont="1" applyFill="1" applyBorder="1" applyAlignment="1">
      <alignment horizontal="left" vertical="center" indent="1"/>
    </xf>
    <xf numFmtId="0" fontId="9" fillId="3" borderId="8" xfId="0" applyFont="1" applyFill="1" applyBorder="1"/>
    <xf numFmtId="0" fontId="6" fillId="3" borderId="21" xfId="15" applyFont="1" applyFill="1" applyBorder="1" applyAlignment="1">
      <alignment horizontal="left" vertical="center" indent="1"/>
    </xf>
    <xf numFmtId="0" fontId="4" fillId="3" borderId="21" xfId="15" applyFont="1" applyFill="1" applyBorder="1" applyAlignment="1">
      <alignment horizontal="left" vertical="center" indent="1"/>
    </xf>
    <xf numFmtId="0" fontId="11" fillId="3" borderId="21" xfId="0" applyFont="1" applyFill="1" applyBorder="1" applyAlignment="1">
      <alignment horizontal="left" indent="1"/>
    </xf>
    <xf numFmtId="0" fontId="9" fillId="3" borderId="22" xfId="0" applyFont="1" applyFill="1" applyBorder="1"/>
    <xf numFmtId="170" fontId="5" fillId="2" borderId="0" xfId="14" applyNumberFormat="1" applyFont="1" applyFill="1" applyBorder="1" applyAlignment="1">
      <alignment horizontal="right"/>
    </xf>
    <xf numFmtId="170" fontId="6" fillId="3" borderId="0" xfId="14" applyNumberFormat="1" applyFont="1" applyFill="1" applyBorder="1" applyAlignment="1" applyProtection="1">
      <alignment horizontal="right" vertical="center"/>
    </xf>
    <xf numFmtId="170" fontId="5" fillId="2" borderId="10" xfId="14" applyNumberFormat="1" applyFont="1" applyFill="1" applyBorder="1" applyAlignment="1">
      <alignment horizontal="right"/>
    </xf>
    <xf numFmtId="170" fontId="6" fillId="3" borderId="10" xfId="14" applyNumberFormat="1" applyFont="1" applyFill="1" applyBorder="1" applyAlignment="1" applyProtection="1">
      <alignment horizontal="right" vertical="center"/>
    </xf>
    <xf numFmtId="0" fontId="9" fillId="3" borderId="23" xfId="0" applyFont="1" applyFill="1" applyBorder="1"/>
    <xf numFmtId="170" fontId="5" fillId="2" borderId="8" xfId="14" applyNumberFormat="1" applyFont="1" applyFill="1" applyBorder="1" applyAlignment="1">
      <alignment horizontal="right"/>
    </xf>
    <xf numFmtId="170" fontId="6" fillId="3" borderId="8" xfId="14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14" fillId="0" borderId="0" xfId="0" applyNumberFormat="1" applyFont="1" applyAlignment="1">
      <alignment horizontal="right"/>
    </xf>
    <xf numFmtId="0" fontId="4" fillId="2" borderId="21" xfId="15" applyFont="1" applyFill="1" applyBorder="1" applyAlignment="1">
      <alignment horizontal="left" indent="1"/>
    </xf>
    <xf numFmtId="0" fontId="9" fillId="3" borderId="0" xfId="0" applyFont="1" applyFill="1" applyAlignment="1">
      <alignment horizontal="right"/>
    </xf>
    <xf numFmtId="3" fontId="15" fillId="0" borderId="0" xfId="20" applyNumberFormat="1" applyFont="1" applyAlignment="1">
      <alignment horizontal="right"/>
    </xf>
    <xf numFmtId="0" fontId="4" fillId="2" borderId="20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4" fillId="2" borderId="17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</cellXfs>
  <cellStyles count="24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2" xfId="15"/>
    <cellStyle name="Normal 2 2" xfId="16"/>
    <cellStyle name="Normal 2 3" xfId="17"/>
    <cellStyle name="Normal 2 4" xfId="18"/>
    <cellStyle name="Normal 3" xfId="19"/>
    <cellStyle name="Normal 3 2" xfId="20"/>
    <cellStyle name="Percent" xfId="21"/>
    <cellStyle name="Total 2" xfId="22"/>
    <cellStyle name="Total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L55"/>
  <sheetViews>
    <sheetView tabSelected="1" zoomScale="110" zoomScaleNormal="110" workbookViewId="0">
      <pane xSplit="2" ySplit="5" topLeftCell="IN6" activePane="bottomRight" state="frozen"/>
      <selection pane="topRight" activeCell="B1" sqref="B1"/>
      <selection pane="bottomLeft" activeCell="A6" sqref="A6"/>
      <selection pane="bottomRight" activeCell="JF1" sqref="JF1:JF1048576"/>
    </sheetView>
  </sheetViews>
  <sheetFormatPr baseColWidth="10" defaultColWidth="11.42578125" defaultRowHeight="12" x14ac:dyDescent="0.2"/>
  <cols>
    <col min="1" max="1" width="8.5703125" style="5" customWidth="1"/>
    <col min="2" max="2" width="22.5703125" style="5" customWidth="1"/>
    <col min="3" max="3" width="9.7109375" style="5" customWidth="1"/>
    <col min="4" max="5" width="9.7109375" style="5" bestFit="1" customWidth="1"/>
    <col min="6" max="6" width="11" style="5" bestFit="1" customWidth="1"/>
    <col min="7" max="7" width="11.7109375" style="5" bestFit="1" customWidth="1"/>
    <col min="8" max="9" width="10.85546875" style="5" bestFit="1" customWidth="1"/>
    <col min="10" max="11" width="8.7109375" style="5" customWidth="1"/>
    <col min="12" max="12" width="10.85546875" style="5" bestFit="1" customWidth="1"/>
    <col min="13" max="13" width="11.42578125" style="5" bestFit="1" customWidth="1"/>
    <col min="14" max="14" width="10.85546875" style="5" bestFit="1" customWidth="1"/>
    <col min="15" max="16" width="10.5703125" style="5" bestFit="1" customWidth="1"/>
    <col min="17" max="17" width="10.85546875" style="5" bestFit="1" customWidth="1"/>
    <col min="18" max="18" width="11.42578125" style="5" bestFit="1" customWidth="1"/>
    <col min="19" max="20" width="11.7109375" style="5" bestFit="1" customWidth="1"/>
    <col min="21" max="21" width="10.85546875" style="5" bestFit="1" customWidth="1"/>
    <col min="22" max="23" width="9.7109375" style="5" customWidth="1"/>
    <col min="24" max="24" width="10.5703125" style="5" bestFit="1" customWidth="1"/>
    <col min="25" max="25" width="11.42578125" style="5" bestFit="1" customWidth="1"/>
    <col min="26" max="26" width="10.85546875" style="5" bestFit="1" customWidth="1"/>
    <col min="27" max="27" width="9.5703125" style="5" customWidth="1"/>
    <col min="28" max="28" width="9.28515625" style="5" customWidth="1"/>
    <col min="29" max="29" width="9.28515625" style="5" bestFit="1" customWidth="1"/>
    <col min="30" max="30" width="10.42578125" style="5" bestFit="1" customWidth="1"/>
    <col min="31" max="31" width="10.7109375" style="5" bestFit="1" customWidth="1"/>
    <col min="32" max="32" width="10.42578125" style="5" bestFit="1" customWidth="1"/>
    <col min="33" max="33" width="9.28515625" style="5" bestFit="1" customWidth="1"/>
    <col min="34" max="34" width="8" style="5" bestFit="1" customWidth="1"/>
    <col min="35" max="35" width="7.140625" style="5" bestFit="1" customWidth="1"/>
    <col min="36" max="36" width="6" style="5" bestFit="1" customWidth="1"/>
    <col min="37" max="37" width="10.42578125" style="5" bestFit="1" customWidth="1"/>
    <col min="38" max="39" width="9.5703125" style="5" bestFit="1" customWidth="1"/>
    <col min="40" max="41" width="9.28515625" style="5" bestFit="1" customWidth="1"/>
    <col min="42" max="42" width="9.5703125" style="5" bestFit="1" customWidth="1"/>
    <col min="43" max="43" width="10.42578125" style="5" bestFit="1" customWidth="1"/>
    <col min="44" max="44" width="10" style="5" bestFit="1" customWidth="1"/>
    <col min="45" max="45" width="9.28515625" style="5" bestFit="1" customWidth="1"/>
    <col min="46" max="46" width="7.140625" style="5" bestFit="1" customWidth="1"/>
    <col min="47" max="47" width="7.7109375" style="5" bestFit="1" customWidth="1"/>
    <col min="48" max="48" width="8" style="5" bestFit="1" customWidth="1"/>
    <col min="49" max="49" width="10.42578125" style="5" bestFit="1" customWidth="1"/>
    <col min="50" max="50" width="9.5703125" style="5" bestFit="1" customWidth="1"/>
    <col min="51" max="51" width="8.85546875" style="5" bestFit="1" customWidth="1"/>
    <col min="52" max="52" width="9.28515625" style="5" bestFit="1" customWidth="1"/>
    <col min="53" max="53" width="8.85546875" style="5" bestFit="1" customWidth="1"/>
    <col min="54" max="54" width="9.5703125" style="5" bestFit="1" customWidth="1"/>
    <col min="55" max="55" width="10" style="5" bestFit="1" customWidth="1"/>
    <col min="56" max="56" width="10.42578125" style="5" bestFit="1" customWidth="1"/>
    <col min="57" max="57" width="8.42578125" style="5" bestFit="1" customWidth="1"/>
    <col min="58" max="58" width="7.140625" style="5" bestFit="1" customWidth="1"/>
    <col min="59" max="59" width="8" style="5" bestFit="1" customWidth="1"/>
    <col min="60" max="60" width="7.42578125" style="5" bestFit="1" customWidth="1"/>
    <col min="61" max="61" width="10.42578125" style="5" bestFit="1" customWidth="1"/>
    <col min="62" max="62" width="9.5703125" style="5" bestFit="1" customWidth="1"/>
    <col min="63" max="63" width="9.28515625" style="5" bestFit="1" customWidth="1"/>
    <col min="64" max="64" width="8" style="5" bestFit="1" customWidth="1"/>
    <col min="65" max="65" width="9.28515625" style="5" bestFit="1" customWidth="1"/>
    <col min="66" max="66" width="10.42578125" style="5" bestFit="1" customWidth="1"/>
    <col min="67" max="67" width="9.5703125" style="5" bestFit="1" customWidth="1"/>
    <col min="68" max="68" width="10.42578125" style="5" bestFit="1" customWidth="1"/>
    <col min="69" max="69" width="8.85546875" style="5" bestFit="1" customWidth="1"/>
    <col min="70" max="71" width="7.140625" style="5" bestFit="1" customWidth="1"/>
    <col min="72" max="72" width="8.42578125" style="5" bestFit="1" customWidth="1"/>
    <col min="73" max="73" width="10" style="5" bestFit="1" customWidth="1"/>
    <col min="74" max="74" width="10.42578125" style="5" bestFit="1" customWidth="1"/>
    <col min="75" max="76" width="8.42578125" style="5" bestFit="1" customWidth="1"/>
    <col min="77" max="77" width="8" style="5" bestFit="1" customWidth="1"/>
    <col min="78" max="78" width="9.5703125" style="5" bestFit="1" customWidth="1"/>
    <col min="79" max="79" width="10.42578125" style="5" bestFit="1" customWidth="1"/>
    <col min="80" max="80" width="9.5703125" style="5" bestFit="1" customWidth="1"/>
    <col min="81" max="81" width="8.85546875" style="5" bestFit="1" customWidth="1"/>
    <col min="82" max="82" width="8" style="5" bestFit="1" customWidth="1"/>
    <col min="83" max="84" width="7.140625" style="5" bestFit="1" customWidth="1"/>
    <col min="85" max="85" width="10" style="5" bestFit="1" customWidth="1"/>
    <col min="86" max="87" width="9.5703125" style="5" bestFit="1" customWidth="1"/>
    <col min="88" max="90" width="8.42578125" style="5" bestFit="1" customWidth="1"/>
    <col min="91" max="91" width="9.5703125" style="5" bestFit="1" customWidth="1"/>
    <col min="92" max="92" width="9.7109375" style="5" bestFit="1" customWidth="1"/>
    <col min="93" max="93" width="9.5703125" style="5" bestFit="1" customWidth="1"/>
    <col min="94" max="94" width="6.85546875" style="5" bestFit="1" customWidth="1"/>
    <col min="95" max="95" width="7.140625" style="5" bestFit="1" customWidth="1"/>
    <col min="96" max="96" width="6.85546875" style="5" bestFit="1" customWidth="1"/>
    <col min="97" max="97" width="9.5703125" style="5" bestFit="1" customWidth="1"/>
    <col min="98" max="98" width="8.85546875" style="5" bestFit="1" customWidth="1"/>
    <col min="99" max="100" width="9.28515625" style="5" bestFit="1" customWidth="1"/>
    <col min="101" max="101" width="9.5703125" style="5" bestFit="1" customWidth="1"/>
    <col min="102" max="102" width="10.42578125" style="5" bestFit="1" customWidth="1"/>
    <col min="103" max="105" width="9.5703125" style="5" bestFit="1" customWidth="1"/>
    <col min="106" max="106" width="8.42578125" style="5" bestFit="1" customWidth="1"/>
    <col min="107" max="107" width="6.5703125" style="5" bestFit="1" customWidth="1"/>
    <col min="108" max="108" width="6" style="5" bestFit="1" customWidth="1"/>
    <col min="109" max="109" width="9.28515625" style="5" bestFit="1" customWidth="1"/>
    <col min="110" max="110" width="10.42578125" style="5" bestFit="1" customWidth="1"/>
    <col min="111" max="111" width="9.5703125" style="5" bestFit="1" customWidth="1"/>
    <col min="112" max="113" width="8.42578125" style="5" bestFit="1" customWidth="1"/>
    <col min="114" max="114" width="8.85546875" style="5" bestFit="1" customWidth="1"/>
    <col min="115" max="115" width="9.7109375" style="5" bestFit="1" customWidth="1"/>
    <col min="116" max="117" width="9.5703125" style="5" bestFit="1" customWidth="1"/>
    <col min="118" max="118" width="8" style="5" bestFit="1" customWidth="1"/>
    <col min="119" max="120" width="7.140625" style="5" bestFit="1" customWidth="1"/>
    <col min="121" max="121" width="8.42578125" style="5" bestFit="1" customWidth="1"/>
    <col min="122" max="123" width="9.5703125" style="5" bestFit="1" customWidth="1"/>
    <col min="124" max="124" width="6" style="5" bestFit="1" customWidth="1"/>
    <col min="125" max="125" width="5.7109375" style="5" bestFit="1" customWidth="1"/>
    <col min="126" max="126" width="6" style="5" bestFit="1" customWidth="1"/>
    <col min="127" max="127" width="9.5703125" style="5" bestFit="1" customWidth="1"/>
    <col min="128" max="128" width="10.42578125" style="5" bestFit="1" customWidth="1"/>
    <col min="129" max="129" width="9.28515625" style="5" bestFit="1" customWidth="1"/>
    <col min="130" max="130" width="8.42578125" style="5" bestFit="1" customWidth="1"/>
    <col min="131" max="131" width="8" style="5" bestFit="1" customWidth="1"/>
    <col min="132" max="132" width="7.140625" style="5" bestFit="1" customWidth="1"/>
    <col min="133" max="134" width="10.42578125" style="5" bestFit="1" customWidth="1"/>
    <col min="135" max="135" width="9.5703125" style="5" bestFit="1" customWidth="1"/>
    <col min="136" max="136" width="5.7109375" style="5" bestFit="1" customWidth="1"/>
    <col min="137" max="137" width="8" style="5" bestFit="1" customWidth="1"/>
    <col min="138" max="139" width="9.5703125" style="5" bestFit="1" customWidth="1"/>
    <col min="140" max="141" width="9.28515625" style="5" bestFit="1" customWidth="1"/>
    <col min="142" max="142" width="8.42578125" style="5" bestFit="1" customWidth="1"/>
    <col min="143" max="143" width="7.140625" style="5" bestFit="1" customWidth="1"/>
    <col min="144" max="144" width="5.5703125" style="5" bestFit="1" customWidth="1"/>
    <col min="145" max="146" width="6" style="5" bestFit="1" customWidth="1"/>
    <col min="147" max="148" width="5.7109375" style="5" bestFit="1" customWidth="1"/>
    <col min="149" max="149" width="8" style="5" bestFit="1" customWidth="1"/>
    <col min="150" max="150" width="10.42578125" style="5" bestFit="1" customWidth="1"/>
    <col min="151" max="152" width="9.5703125" style="5" bestFit="1" customWidth="1"/>
    <col min="153" max="153" width="9.28515625" style="5" bestFit="1" customWidth="1"/>
    <col min="154" max="154" width="7.140625" style="5" bestFit="1" customWidth="1"/>
    <col min="155" max="156" width="6" style="5" bestFit="1" customWidth="1"/>
    <col min="157" max="158" width="9.28515625" style="5" bestFit="1" customWidth="1"/>
    <col min="159" max="159" width="9.5703125" style="5" bestFit="1" customWidth="1"/>
    <col min="160" max="160" width="6" style="5" bestFit="1" customWidth="1"/>
    <col min="161" max="161" width="5.5703125" style="5" bestFit="1" customWidth="1"/>
    <col min="162" max="162" width="8" style="5" bestFit="1" customWidth="1"/>
    <col min="163" max="163" width="8.42578125" style="5" bestFit="1" customWidth="1"/>
    <col min="164" max="164" width="9.28515625" style="5" bestFit="1" customWidth="1"/>
    <col min="165" max="165" width="9.5703125" style="5" bestFit="1" customWidth="1"/>
    <col min="166" max="166" width="8.42578125" style="5" bestFit="1" customWidth="1"/>
    <col min="167" max="167" width="5.28515625" style="5" bestFit="1" customWidth="1"/>
    <col min="168" max="168" width="5.5703125" style="5" bestFit="1" customWidth="1"/>
    <col min="169" max="169" width="9.28515625" style="5" bestFit="1" customWidth="1"/>
    <col min="170" max="170" width="9.5703125" style="5" bestFit="1" customWidth="1"/>
    <col min="171" max="171" width="9.28515625" style="5" bestFit="1" customWidth="1"/>
    <col min="172" max="173" width="8.42578125" style="5" bestFit="1" customWidth="1"/>
    <col min="174" max="174" width="9.5703125" style="5" bestFit="1" customWidth="1"/>
    <col min="175" max="175" width="10" style="5" bestFit="1" customWidth="1"/>
    <col min="176" max="176" width="9.5703125" style="5" bestFit="1" customWidth="1"/>
    <col min="177" max="177" width="9.28515625" style="5" bestFit="1" customWidth="1"/>
    <col min="178" max="178" width="6.85546875" style="5" bestFit="1" customWidth="1"/>
    <col min="179" max="179" width="5.28515625" style="5" bestFit="1" customWidth="1"/>
    <col min="180" max="180" width="6" style="5" bestFit="1" customWidth="1"/>
    <col min="181" max="181" width="7.140625" style="5" bestFit="1" customWidth="1"/>
    <col min="182" max="182" width="7.5703125" style="5" bestFit="1" customWidth="1"/>
    <col min="183" max="183" width="9.5703125" style="5" bestFit="1" customWidth="1"/>
    <col min="184" max="184" width="8.42578125" style="5" bestFit="1" customWidth="1"/>
    <col min="185" max="185" width="8" style="5" bestFit="1" customWidth="1"/>
    <col min="186" max="187" width="10.42578125" style="5" bestFit="1" customWidth="1"/>
    <col min="188" max="188" width="9.5703125" style="5" bestFit="1" customWidth="1"/>
    <col min="189" max="189" width="8.42578125" style="5" bestFit="1" customWidth="1"/>
    <col min="190" max="190" width="6.85546875" style="5" bestFit="1" customWidth="1"/>
    <col min="191" max="191" width="5.28515625" style="5" bestFit="1" customWidth="1"/>
    <col min="192" max="192" width="7.140625" style="5" bestFit="1" customWidth="1"/>
    <col min="193" max="193" width="10" style="5" bestFit="1" customWidth="1"/>
    <col min="194" max="194" width="11.42578125" style="5" bestFit="1" customWidth="1"/>
    <col min="195" max="195" width="9.7109375" style="5" bestFit="1" customWidth="1"/>
    <col min="196" max="196" width="8.85546875" style="5" bestFit="1" customWidth="1"/>
    <col min="197" max="197" width="5.85546875" style="5" bestFit="1" customWidth="1"/>
    <col min="198" max="198" width="8.85546875" style="5" bestFit="1" customWidth="1"/>
    <col min="199" max="199" width="10.42578125" style="5" bestFit="1" customWidth="1"/>
    <col min="200" max="201" width="9.5703125" style="5" bestFit="1" customWidth="1"/>
    <col min="202" max="202" width="7.140625" style="5" bestFit="1" customWidth="1"/>
    <col min="203" max="203" width="5.28515625" style="5" bestFit="1" customWidth="1"/>
    <col min="204" max="204" width="6.85546875" style="5" bestFit="1" customWidth="1"/>
    <col min="205" max="206" width="9.5703125" style="5" bestFit="1" customWidth="1"/>
    <col min="207" max="266" width="8.85546875" style="5" customWidth="1"/>
    <col min="267" max="267" width="18.7109375" style="5" bestFit="1" customWidth="1"/>
    <col min="268" max="16384" width="11.42578125" style="5"/>
  </cols>
  <sheetData>
    <row r="1" spans="2:272" ht="12" customHeight="1" x14ac:dyDescent="0.2"/>
    <row r="2" spans="2:272" ht="12.95" customHeight="1" x14ac:dyDescent="0.2">
      <c r="B2" s="6" t="s">
        <v>48</v>
      </c>
      <c r="C2" s="14" t="s">
        <v>57</v>
      </c>
      <c r="EI2" s="63"/>
      <c r="EJ2" s="63"/>
      <c r="EK2" s="63"/>
    </row>
    <row r="3" spans="2:272" ht="12" customHeight="1" thickBot="1" x14ac:dyDescent="0.25">
      <c r="D3" s="6"/>
      <c r="HB3" s="83"/>
    </row>
    <row r="4" spans="2:272" ht="15" customHeight="1" x14ac:dyDescent="0.2">
      <c r="B4" s="93" t="s">
        <v>34</v>
      </c>
      <c r="C4" s="91">
        <v>2003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2"/>
      <c r="O4" s="90">
        <v>2004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1">
        <v>2005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2"/>
      <c r="AM4" s="90">
        <v>2006</v>
      </c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1">
        <v>2007</v>
      </c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2"/>
      <c r="BK4" s="90">
        <v>2008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1">
        <v>2009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2"/>
      <c r="CI4" s="90">
        <v>2010</v>
      </c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1">
        <v>2011</v>
      </c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1">
        <v>2012</v>
      </c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1">
        <v>2013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1">
        <v>2014</v>
      </c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2"/>
      <c r="EQ4" s="91">
        <v>2015</v>
      </c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2"/>
      <c r="FC4" s="91">
        <v>2016</v>
      </c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2"/>
      <c r="FO4" s="91">
        <v>2017</v>
      </c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2"/>
      <c r="GA4" s="91">
        <v>2018</v>
      </c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2"/>
      <c r="GM4" s="91">
        <v>2019</v>
      </c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2"/>
      <c r="GY4" s="91">
        <v>2020</v>
      </c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2"/>
      <c r="HK4" s="91">
        <v>2021</v>
      </c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2"/>
      <c r="HW4" s="91">
        <v>2022</v>
      </c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2"/>
      <c r="II4" s="91">
        <v>2023</v>
      </c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2"/>
      <c r="IU4" s="91">
        <v>2024</v>
      </c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2"/>
      <c r="JG4" s="88" t="s">
        <v>34</v>
      </c>
      <c r="JH4" s="71"/>
    </row>
    <row r="5" spans="2:272" ht="14.1" customHeight="1" x14ac:dyDescent="0.2">
      <c r="B5" s="94"/>
      <c r="C5" s="1" t="s">
        <v>35</v>
      </c>
      <c r="D5" s="2" t="s">
        <v>36</v>
      </c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3" t="s">
        <v>46</v>
      </c>
      <c r="O5" s="2" t="s">
        <v>35</v>
      </c>
      <c r="P5" s="2" t="s">
        <v>36</v>
      </c>
      <c r="Q5" s="2" t="s">
        <v>37</v>
      </c>
      <c r="R5" s="2" t="s">
        <v>38</v>
      </c>
      <c r="S5" s="2" t="s">
        <v>39</v>
      </c>
      <c r="T5" s="2" t="s">
        <v>40</v>
      </c>
      <c r="U5" s="2" t="s">
        <v>41</v>
      </c>
      <c r="V5" s="2" t="s">
        <v>42</v>
      </c>
      <c r="W5" s="2" t="s">
        <v>43</v>
      </c>
      <c r="X5" s="2" t="s">
        <v>44</v>
      </c>
      <c r="Y5" s="2" t="s">
        <v>45</v>
      </c>
      <c r="Z5" s="2" t="s">
        <v>46</v>
      </c>
      <c r="AA5" s="1" t="s">
        <v>35</v>
      </c>
      <c r="AB5" s="2" t="s">
        <v>36</v>
      </c>
      <c r="AC5" s="2" t="s">
        <v>37</v>
      </c>
      <c r="AD5" s="2" t="s">
        <v>38</v>
      </c>
      <c r="AE5" s="2" t="s">
        <v>39</v>
      </c>
      <c r="AF5" s="2" t="s">
        <v>40</v>
      </c>
      <c r="AG5" s="2" t="s">
        <v>41</v>
      </c>
      <c r="AH5" s="2" t="s">
        <v>42</v>
      </c>
      <c r="AI5" s="2" t="s">
        <v>43</v>
      </c>
      <c r="AJ5" s="2" t="s">
        <v>44</v>
      </c>
      <c r="AK5" s="2" t="s">
        <v>45</v>
      </c>
      <c r="AL5" s="3" t="s">
        <v>46</v>
      </c>
      <c r="AM5" s="2" t="s">
        <v>35</v>
      </c>
      <c r="AN5" s="2" t="s">
        <v>36</v>
      </c>
      <c r="AO5" s="2" t="s">
        <v>37</v>
      </c>
      <c r="AP5" s="2" t="s">
        <v>38</v>
      </c>
      <c r="AQ5" s="2" t="s">
        <v>39</v>
      </c>
      <c r="AR5" s="2" t="s">
        <v>40</v>
      </c>
      <c r="AS5" s="2" t="s">
        <v>41</v>
      </c>
      <c r="AT5" s="2" t="s">
        <v>42</v>
      </c>
      <c r="AU5" s="2" t="s">
        <v>43</v>
      </c>
      <c r="AV5" s="2" t="s">
        <v>44</v>
      </c>
      <c r="AW5" s="2" t="s">
        <v>45</v>
      </c>
      <c r="AX5" s="2" t="s">
        <v>46</v>
      </c>
      <c r="AY5" s="1" t="s">
        <v>35</v>
      </c>
      <c r="AZ5" s="2" t="s">
        <v>36</v>
      </c>
      <c r="BA5" s="2" t="s">
        <v>37</v>
      </c>
      <c r="BB5" s="2" t="s">
        <v>38</v>
      </c>
      <c r="BC5" s="2" t="s">
        <v>39</v>
      </c>
      <c r="BD5" s="2" t="s">
        <v>40</v>
      </c>
      <c r="BE5" s="2" t="s">
        <v>41</v>
      </c>
      <c r="BF5" s="2" t="s">
        <v>42</v>
      </c>
      <c r="BG5" s="2" t="s">
        <v>43</v>
      </c>
      <c r="BH5" s="2" t="s">
        <v>44</v>
      </c>
      <c r="BI5" s="2" t="s">
        <v>45</v>
      </c>
      <c r="BJ5" s="3" t="s">
        <v>46</v>
      </c>
      <c r="BK5" s="2" t="s">
        <v>35</v>
      </c>
      <c r="BL5" s="2" t="s">
        <v>36</v>
      </c>
      <c r="BM5" s="2" t="s">
        <v>37</v>
      </c>
      <c r="BN5" s="2" t="s">
        <v>38</v>
      </c>
      <c r="BO5" s="2" t="s">
        <v>39</v>
      </c>
      <c r="BP5" s="2" t="s">
        <v>40</v>
      </c>
      <c r="BQ5" s="2" t="s">
        <v>41</v>
      </c>
      <c r="BR5" s="2" t="s">
        <v>42</v>
      </c>
      <c r="BS5" s="2" t="s">
        <v>43</v>
      </c>
      <c r="BT5" s="2" t="s">
        <v>44</v>
      </c>
      <c r="BU5" s="2" t="s">
        <v>45</v>
      </c>
      <c r="BV5" s="2" t="s">
        <v>46</v>
      </c>
      <c r="BW5" s="1" t="s">
        <v>35</v>
      </c>
      <c r="BX5" s="2" t="s">
        <v>36</v>
      </c>
      <c r="BY5" s="2" t="s">
        <v>37</v>
      </c>
      <c r="BZ5" s="2" t="s">
        <v>38</v>
      </c>
      <c r="CA5" s="2" t="s">
        <v>39</v>
      </c>
      <c r="CB5" s="2" t="s">
        <v>40</v>
      </c>
      <c r="CC5" s="2" t="s">
        <v>41</v>
      </c>
      <c r="CD5" s="2" t="s">
        <v>42</v>
      </c>
      <c r="CE5" s="2" t="s">
        <v>43</v>
      </c>
      <c r="CF5" s="2" t="s">
        <v>44</v>
      </c>
      <c r="CG5" s="2" t="s">
        <v>45</v>
      </c>
      <c r="CH5" s="3" t="s">
        <v>46</v>
      </c>
      <c r="CI5" s="2" t="s">
        <v>35</v>
      </c>
      <c r="CJ5" s="2" t="s">
        <v>36</v>
      </c>
      <c r="CK5" s="2" t="s">
        <v>37</v>
      </c>
      <c r="CL5" s="2" t="s">
        <v>38</v>
      </c>
      <c r="CM5" s="2" t="s">
        <v>39</v>
      </c>
      <c r="CN5" s="2" t="s">
        <v>40</v>
      </c>
      <c r="CO5" s="2" t="s">
        <v>41</v>
      </c>
      <c r="CP5" s="2" t="s">
        <v>42</v>
      </c>
      <c r="CQ5" s="2" t="s">
        <v>43</v>
      </c>
      <c r="CR5" s="2" t="s">
        <v>44</v>
      </c>
      <c r="CS5" s="2" t="s">
        <v>45</v>
      </c>
      <c r="CT5" s="2" t="s">
        <v>46</v>
      </c>
      <c r="CU5" s="1" t="s">
        <v>35</v>
      </c>
      <c r="CV5" s="2" t="s">
        <v>36</v>
      </c>
      <c r="CW5" s="2" t="s">
        <v>37</v>
      </c>
      <c r="CX5" s="2" t="s">
        <v>38</v>
      </c>
      <c r="CY5" s="2" t="s">
        <v>39</v>
      </c>
      <c r="CZ5" s="2" t="s">
        <v>40</v>
      </c>
      <c r="DA5" s="2" t="s">
        <v>41</v>
      </c>
      <c r="DB5" s="2" t="s">
        <v>42</v>
      </c>
      <c r="DC5" s="2" t="s">
        <v>43</v>
      </c>
      <c r="DD5" s="2" t="s">
        <v>44</v>
      </c>
      <c r="DE5" s="2" t="s">
        <v>45</v>
      </c>
      <c r="DF5" s="2" t="s">
        <v>46</v>
      </c>
      <c r="DG5" s="57" t="s">
        <v>35</v>
      </c>
      <c r="DH5" s="56" t="s">
        <v>36</v>
      </c>
      <c r="DI5" s="56" t="s">
        <v>37</v>
      </c>
      <c r="DJ5" s="56" t="s">
        <v>38</v>
      </c>
      <c r="DK5" s="56" t="s">
        <v>39</v>
      </c>
      <c r="DL5" s="56" t="s">
        <v>40</v>
      </c>
      <c r="DM5" s="56" t="s">
        <v>41</v>
      </c>
      <c r="DN5" s="56" t="s">
        <v>42</v>
      </c>
      <c r="DO5" s="56" t="s">
        <v>43</v>
      </c>
      <c r="DP5" s="56" t="s">
        <v>44</v>
      </c>
      <c r="DQ5" s="56" t="s">
        <v>45</v>
      </c>
      <c r="DR5" s="56" t="s">
        <v>46</v>
      </c>
      <c r="DS5" s="58" t="s">
        <v>35</v>
      </c>
      <c r="DT5" s="59" t="s">
        <v>36</v>
      </c>
      <c r="DU5" s="59" t="s">
        <v>37</v>
      </c>
      <c r="DV5" s="59" t="s">
        <v>38</v>
      </c>
      <c r="DW5" s="59" t="s">
        <v>39</v>
      </c>
      <c r="DX5" s="59" t="s">
        <v>40</v>
      </c>
      <c r="DY5" s="59" t="s">
        <v>41</v>
      </c>
      <c r="DZ5" s="59" t="s">
        <v>42</v>
      </c>
      <c r="EA5" s="59" t="s">
        <v>43</v>
      </c>
      <c r="EB5" s="59" t="s">
        <v>44</v>
      </c>
      <c r="EC5" s="59" t="s">
        <v>45</v>
      </c>
      <c r="ED5" s="59" t="s">
        <v>46</v>
      </c>
      <c r="EE5" s="58" t="s">
        <v>35</v>
      </c>
      <c r="EF5" s="59" t="s">
        <v>36</v>
      </c>
      <c r="EG5" s="59" t="s">
        <v>37</v>
      </c>
      <c r="EH5" s="59" t="s">
        <v>38</v>
      </c>
      <c r="EI5" s="59" t="s">
        <v>39</v>
      </c>
      <c r="EJ5" s="59" t="s">
        <v>40</v>
      </c>
      <c r="EK5" s="59" t="s">
        <v>41</v>
      </c>
      <c r="EL5" s="59" t="s">
        <v>42</v>
      </c>
      <c r="EM5" s="59" t="s">
        <v>43</v>
      </c>
      <c r="EN5" s="59" t="s">
        <v>44</v>
      </c>
      <c r="EO5" s="59" t="s">
        <v>45</v>
      </c>
      <c r="EP5" s="59" t="s">
        <v>46</v>
      </c>
      <c r="EQ5" s="10" t="s">
        <v>35</v>
      </c>
      <c r="ER5" s="59" t="s">
        <v>36</v>
      </c>
      <c r="ES5" s="59" t="s">
        <v>37</v>
      </c>
      <c r="ET5" s="59" t="s">
        <v>38</v>
      </c>
      <c r="EU5" s="59" t="s">
        <v>39</v>
      </c>
      <c r="EV5" s="59" t="s">
        <v>40</v>
      </c>
      <c r="EW5" s="59" t="s">
        <v>41</v>
      </c>
      <c r="EX5" s="59" t="s">
        <v>42</v>
      </c>
      <c r="EY5" s="59" t="s">
        <v>43</v>
      </c>
      <c r="EZ5" s="59" t="s">
        <v>44</v>
      </c>
      <c r="FA5" s="59" t="s">
        <v>45</v>
      </c>
      <c r="FB5" s="59" t="s">
        <v>46</v>
      </c>
      <c r="FC5" s="65" t="s">
        <v>35</v>
      </c>
      <c r="FD5" s="59" t="s">
        <v>36</v>
      </c>
      <c r="FE5" s="59" t="s">
        <v>37</v>
      </c>
      <c r="FF5" s="59" t="s">
        <v>38</v>
      </c>
      <c r="FG5" s="59" t="s">
        <v>39</v>
      </c>
      <c r="FH5" s="59" t="s">
        <v>40</v>
      </c>
      <c r="FI5" s="59" t="s">
        <v>41</v>
      </c>
      <c r="FJ5" s="59" t="s">
        <v>42</v>
      </c>
      <c r="FK5" s="59" t="s">
        <v>43</v>
      </c>
      <c r="FL5" s="59" t="s">
        <v>44</v>
      </c>
      <c r="FM5" s="59" t="s">
        <v>45</v>
      </c>
      <c r="FN5" s="66" t="s">
        <v>46</v>
      </c>
      <c r="FO5" s="4" t="s">
        <v>35</v>
      </c>
      <c r="FP5" s="59" t="s">
        <v>36</v>
      </c>
      <c r="FQ5" s="59" t="s">
        <v>37</v>
      </c>
      <c r="FR5" s="59" t="s">
        <v>38</v>
      </c>
      <c r="FS5" s="59" t="s">
        <v>39</v>
      </c>
      <c r="FT5" s="59" t="s">
        <v>40</v>
      </c>
      <c r="FU5" s="59" t="s">
        <v>41</v>
      </c>
      <c r="FV5" s="59" t="s">
        <v>42</v>
      </c>
      <c r="FW5" s="59" t="s">
        <v>43</v>
      </c>
      <c r="FX5" s="67" t="s">
        <v>44</v>
      </c>
      <c r="FY5" s="59" t="s">
        <v>45</v>
      </c>
      <c r="FZ5" s="59" t="s">
        <v>50</v>
      </c>
      <c r="GA5" s="10" t="s">
        <v>35</v>
      </c>
      <c r="GB5" s="59" t="s">
        <v>36</v>
      </c>
      <c r="GC5" s="59" t="s">
        <v>37</v>
      </c>
      <c r="GD5" s="59" t="s">
        <v>38</v>
      </c>
      <c r="GE5" s="59" t="s">
        <v>39</v>
      </c>
      <c r="GF5" s="59" t="s">
        <v>40</v>
      </c>
      <c r="GG5" s="59" t="s">
        <v>41</v>
      </c>
      <c r="GH5" s="59" t="s">
        <v>42</v>
      </c>
      <c r="GI5" s="59" t="s">
        <v>43</v>
      </c>
      <c r="GJ5" s="59" t="s">
        <v>44</v>
      </c>
      <c r="GK5" s="59" t="s">
        <v>45</v>
      </c>
      <c r="GL5" s="59" t="s">
        <v>46</v>
      </c>
      <c r="GM5" s="10" t="s">
        <v>35</v>
      </c>
      <c r="GN5" s="59" t="s">
        <v>36</v>
      </c>
      <c r="GO5" s="59" t="s">
        <v>37</v>
      </c>
      <c r="GP5" s="59" t="s">
        <v>38</v>
      </c>
      <c r="GQ5" s="59" t="s">
        <v>39</v>
      </c>
      <c r="GR5" s="59" t="s">
        <v>40</v>
      </c>
      <c r="GS5" s="59" t="s">
        <v>41</v>
      </c>
      <c r="GT5" s="59" t="s">
        <v>42</v>
      </c>
      <c r="GU5" s="59" t="s">
        <v>43</v>
      </c>
      <c r="GV5" s="59" t="s">
        <v>44</v>
      </c>
      <c r="GW5" s="59" t="s">
        <v>45</v>
      </c>
      <c r="GX5" s="59" t="s">
        <v>46</v>
      </c>
      <c r="GY5" s="10" t="s">
        <v>35</v>
      </c>
      <c r="GZ5" s="56" t="s">
        <v>36</v>
      </c>
      <c r="HA5" s="56" t="s">
        <v>37</v>
      </c>
      <c r="HB5" s="56" t="s">
        <v>38</v>
      </c>
      <c r="HC5" s="56" t="s">
        <v>39</v>
      </c>
      <c r="HD5" s="56" t="s">
        <v>40</v>
      </c>
      <c r="HE5" s="56" t="s">
        <v>41</v>
      </c>
      <c r="HF5" s="56" t="s">
        <v>42</v>
      </c>
      <c r="HG5" s="56" t="s">
        <v>43</v>
      </c>
      <c r="HH5" s="56" t="s">
        <v>44</v>
      </c>
      <c r="HI5" s="56" t="s">
        <v>45</v>
      </c>
      <c r="HJ5" s="56" t="s">
        <v>46</v>
      </c>
      <c r="HK5" s="1" t="s">
        <v>35</v>
      </c>
      <c r="HL5" s="2" t="s">
        <v>36</v>
      </c>
      <c r="HM5" s="2" t="s">
        <v>37</v>
      </c>
      <c r="HN5" s="2" t="s">
        <v>38</v>
      </c>
      <c r="HO5" s="2" t="s">
        <v>39</v>
      </c>
      <c r="HP5" s="2" t="s">
        <v>40</v>
      </c>
      <c r="HQ5" s="2" t="s">
        <v>41</v>
      </c>
      <c r="HR5" s="2" t="s">
        <v>42</v>
      </c>
      <c r="HS5" s="2" t="s">
        <v>43</v>
      </c>
      <c r="HT5" s="2" t="s">
        <v>44</v>
      </c>
      <c r="HU5" s="2" t="s">
        <v>45</v>
      </c>
      <c r="HV5" s="3" t="s">
        <v>46</v>
      </c>
      <c r="HW5" s="1" t="s">
        <v>35</v>
      </c>
      <c r="HX5" s="2" t="s">
        <v>36</v>
      </c>
      <c r="HY5" s="2" t="s">
        <v>37</v>
      </c>
      <c r="HZ5" s="2" t="s">
        <v>38</v>
      </c>
      <c r="IA5" s="2" t="s">
        <v>39</v>
      </c>
      <c r="IB5" s="2" t="s">
        <v>40</v>
      </c>
      <c r="IC5" s="2" t="s">
        <v>41</v>
      </c>
      <c r="ID5" s="2" t="s">
        <v>42</v>
      </c>
      <c r="IE5" s="2" t="s">
        <v>43</v>
      </c>
      <c r="IF5" s="2" t="s">
        <v>44</v>
      </c>
      <c r="IG5" s="2" t="s">
        <v>45</v>
      </c>
      <c r="IH5" s="3" t="s">
        <v>46</v>
      </c>
      <c r="II5" s="1" t="s">
        <v>35</v>
      </c>
      <c r="IJ5" s="2" t="s">
        <v>36</v>
      </c>
      <c r="IK5" s="2" t="s">
        <v>37</v>
      </c>
      <c r="IL5" s="2" t="s">
        <v>38</v>
      </c>
      <c r="IM5" s="2" t="s">
        <v>39</v>
      </c>
      <c r="IN5" s="2" t="s">
        <v>40</v>
      </c>
      <c r="IO5" s="2" t="s">
        <v>41</v>
      </c>
      <c r="IP5" s="2" t="s">
        <v>42</v>
      </c>
      <c r="IQ5" s="2" t="s">
        <v>43</v>
      </c>
      <c r="IR5" s="2" t="s">
        <v>44</v>
      </c>
      <c r="IS5" s="2" t="s">
        <v>45</v>
      </c>
      <c r="IT5" s="3" t="s">
        <v>46</v>
      </c>
      <c r="IU5" s="1" t="s">
        <v>35</v>
      </c>
      <c r="IV5" s="2" t="s">
        <v>36</v>
      </c>
      <c r="IW5" s="2" t="s">
        <v>37</v>
      </c>
      <c r="IX5" s="2" t="s">
        <v>38</v>
      </c>
      <c r="IY5" s="2" t="s">
        <v>39</v>
      </c>
      <c r="IZ5" s="2" t="s">
        <v>40</v>
      </c>
      <c r="JA5" s="2" t="s">
        <v>41</v>
      </c>
      <c r="JB5" s="2" t="s">
        <v>42</v>
      </c>
      <c r="JC5" s="2" t="s">
        <v>43</v>
      </c>
      <c r="JD5" s="2" t="s">
        <v>44</v>
      </c>
      <c r="JE5" s="2" t="s">
        <v>45</v>
      </c>
      <c r="JF5" s="3" t="s">
        <v>46</v>
      </c>
      <c r="JG5" s="89"/>
      <c r="JH5" s="71"/>
    </row>
    <row r="6" spans="2:272" ht="6" customHeight="1" x14ac:dyDescent="0.2">
      <c r="B6" s="7"/>
      <c r="C6" s="10"/>
      <c r="D6" s="4"/>
      <c r="E6" s="4"/>
      <c r="F6" s="4"/>
      <c r="G6" s="4"/>
      <c r="H6" s="4"/>
      <c r="I6" s="4"/>
      <c r="J6" s="4"/>
      <c r="K6" s="4"/>
      <c r="L6" s="4"/>
      <c r="M6" s="4"/>
      <c r="N6" s="1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0"/>
      <c r="AB6" s="4"/>
      <c r="AC6" s="4"/>
      <c r="AD6" s="4"/>
      <c r="AE6" s="4"/>
      <c r="AF6" s="4"/>
      <c r="AG6" s="4"/>
      <c r="AH6" s="4"/>
      <c r="AI6" s="4"/>
      <c r="AJ6" s="4"/>
      <c r="AK6" s="4"/>
      <c r="AL6" s="12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12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10"/>
      <c r="BX6" s="4"/>
      <c r="BY6" s="4"/>
      <c r="BZ6" s="4"/>
      <c r="CA6" s="4"/>
      <c r="CB6" s="4"/>
      <c r="CC6" s="4"/>
      <c r="CD6" s="4"/>
      <c r="CE6" s="4"/>
      <c r="CF6" s="4"/>
      <c r="CG6" s="4"/>
      <c r="CH6" s="12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10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10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10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10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10"/>
      <c r="ER6" s="4"/>
      <c r="ES6" s="4"/>
      <c r="ET6" s="4"/>
      <c r="EU6" s="4"/>
      <c r="EV6" s="4"/>
      <c r="EW6" s="4"/>
      <c r="EX6" s="4"/>
      <c r="EY6" s="61"/>
      <c r="EZ6" s="4"/>
      <c r="FA6" s="4"/>
      <c r="FB6" s="4"/>
      <c r="FC6" s="10"/>
      <c r="FD6" s="4"/>
      <c r="FE6" s="4"/>
      <c r="FF6" s="4"/>
      <c r="FG6" s="4"/>
      <c r="FH6" s="4"/>
      <c r="FI6" s="4"/>
      <c r="FJ6" s="4"/>
      <c r="FK6" s="4"/>
      <c r="FL6" s="4"/>
      <c r="FM6" s="4"/>
      <c r="FN6" s="12"/>
      <c r="FO6" s="4"/>
      <c r="FP6" s="4"/>
      <c r="FQ6" s="4"/>
      <c r="FR6" s="4"/>
      <c r="FS6" s="4"/>
      <c r="FT6" s="4"/>
      <c r="FU6" s="4"/>
      <c r="FV6" s="4"/>
      <c r="FW6" s="61"/>
      <c r="FX6" s="4"/>
      <c r="FY6" s="4"/>
      <c r="FZ6" s="4"/>
      <c r="GA6" s="10"/>
      <c r="GB6" s="4"/>
      <c r="GC6" s="4"/>
      <c r="GD6" s="4"/>
      <c r="GE6" s="4"/>
      <c r="GF6" s="4"/>
      <c r="GG6" s="4"/>
      <c r="GH6" s="4"/>
      <c r="GI6" s="61"/>
      <c r="GJ6" s="4"/>
      <c r="GK6" s="4"/>
      <c r="GL6" s="12"/>
      <c r="GM6" s="10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10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10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10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10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10"/>
      <c r="JH6" s="71"/>
    </row>
    <row r="7" spans="2:272" x14ac:dyDescent="0.2">
      <c r="B7" s="15" t="s">
        <v>28</v>
      </c>
      <c r="C7" s="18">
        <f>SUM(C8:C10)</f>
        <v>0</v>
      </c>
      <c r="D7" s="19">
        <f t="shared" ref="D7:BO7" si="0">SUM(D8:D10)</f>
        <v>0</v>
      </c>
      <c r="E7" s="19">
        <f t="shared" si="0"/>
        <v>798</v>
      </c>
      <c r="F7" s="19">
        <f t="shared" si="0"/>
        <v>166637</v>
      </c>
      <c r="G7" s="19">
        <f t="shared" si="0"/>
        <v>232761</v>
      </c>
      <c r="H7" s="19">
        <f t="shared" si="0"/>
        <v>189105</v>
      </c>
      <c r="I7" s="19">
        <f t="shared" si="0"/>
        <v>184711</v>
      </c>
      <c r="J7" s="19">
        <f t="shared" si="0"/>
        <v>0</v>
      </c>
      <c r="K7" s="19">
        <f t="shared" si="0"/>
        <v>0</v>
      </c>
      <c r="L7" s="19">
        <f t="shared" si="0"/>
        <v>172804</v>
      </c>
      <c r="M7" s="19">
        <f t="shared" si="0"/>
        <v>179904</v>
      </c>
      <c r="N7" s="20">
        <f t="shared" si="0"/>
        <v>101477</v>
      </c>
      <c r="O7" s="19">
        <f t="shared" si="0"/>
        <v>31806</v>
      </c>
      <c r="P7" s="19">
        <f t="shared" si="0"/>
        <v>0</v>
      </c>
      <c r="Q7" s="19">
        <f t="shared" si="0"/>
        <v>0</v>
      </c>
      <c r="R7" s="19">
        <f t="shared" si="0"/>
        <v>222819</v>
      </c>
      <c r="S7" s="19">
        <f t="shared" si="0"/>
        <v>216773</v>
      </c>
      <c r="T7" s="19">
        <f t="shared" si="0"/>
        <v>247815</v>
      </c>
      <c r="U7" s="19">
        <f t="shared" si="0"/>
        <v>156460</v>
      </c>
      <c r="V7" s="19">
        <f t="shared" si="0"/>
        <v>0</v>
      </c>
      <c r="W7" s="19">
        <f t="shared" si="0"/>
        <v>0</v>
      </c>
      <c r="X7" s="19">
        <f t="shared" si="0"/>
        <v>67</v>
      </c>
      <c r="Y7" s="19">
        <f t="shared" si="0"/>
        <v>36533</v>
      </c>
      <c r="Z7" s="19">
        <f t="shared" si="0"/>
        <v>165069</v>
      </c>
      <c r="AA7" s="21">
        <f t="shared" si="0"/>
        <v>0</v>
      </c>
      <c r="AB7" s="22">
        <f t="shared" si="0"/>
        <v>0</v>
      </c>
      <c r="AC7" s="22">
        <f t="shared" si="0"/>
        <v>0</v>
      </c>
      <c r="AD7" s="22">
        <f t="shared" si="0"/>
        <v>70149</v>
      </c>
      <c r="AE7" s="22">
        <f t="shared" si="0"/>
        <v>126397</v>
      </c>
      <c r="AF7" s="22">
        <f t="shared" si="0"/>
        <v>140111</v>
      </c>
      <c r="AG7" s="22">
        <f t="shared" si="0"/>
        <v>107304</v>
      </c>
      <c r="AH7" s="22">
        <f t="shared" si="0"/>
        <v>0</v>
      </c>
      <c r="AI7" s="22">
        <f t="shared" si="0"/>
        <v>0</v>
      </c>
      <c r="AJ7" s="22">
        <f t="shared" si="0"/>
        <v>0</v>
      </c>
      <c r="AK7" s="22">
        <f t="shared" si="0"/>
        <v>198969</v>
      </c>
      <c r="AL7" s="23">
        <f t="shared" si="0"/>
        <v>43253</v>
      </c>
      <c r="AM7" s="22">
        <f t="shared" si="0"/>
        <v>0</v>
      </c>
      <c r="AN7" s="22">
        <f t="shared" si="0"/>
        <v>0</v>
      </c>
      <c r="AO7" s="22">
        <f t="shared" si="0"/>
        <v>12775</v>
      </c>
      <c r="AP7" s="22">
        <f t="shared" si="0"/>
        <v>6698</v>
      </c>
      <c r="AQ7" s="22">
        <f t="shared" si="0"/>
        <v>72721</v>
      </c>
      <c r="AR7" s="22">
        <f t="shared" si="0"/>
        <v>192169</v>
      </c>
      <c r="AS7" s="22">
        <f t="shared" si="0"/>
        <v>0</v>
      </c>
      <c r="AT7" s="22">
        <f t="shared" si="0"/>
        <v>0</v>
      </c>
      <c r="AU7" s="22">
        <f t="shared" si="0"/>
        <v>0</v>
      </c>
      <c r="AV7" s="22">
        <f t="shared" si="0"/>
        <v>0</v>
      </c>
      <c r="AW7" s="22">
        <f t="shared" si="0"/>
        <v>25088</v>
      </c>
      <c r="AX7" s="22">
        <f t="shared" si="0"/>
        <v>49474</v>
      </c>
      <c r="AY7" s="21">
        <f t="shared" si="0"/>
        <v>0</v>
      </c>
      <c r="AZ7" s="22">
        <f t="shared" si="0"/>
        <v>0</v>
      </c>
      <c r="BA7" s="22">
        <f t="shared" si="0"/>
        <v>0</v>
      </c>
      <c r="BB7" s="22">
        <f t="shared" si="0"/>
        <v>57317</v>
      </c>
      <c r="BC7" s="22">
        <f t="shared" si="0"/>
        <v>67156</v>
      </c>
      <c r="BD7" s="22">
        <f t="shared" si="0"/>
        <v>156676</v>
      </c>
      <c r="BE7" s="22">
        <f t="shared" si="0"/>
        <v>0</v>
      </c>
      <c r="BF7" s="22">
        <f t="shared" si="0"/>
        <v>0</v>
      </c>
      <c r="BG7" s="22">
        <f t="shared" si="0"/>
        <v>0</v>
      </c>
      <c r="BH7" s="22">
        <f t="shared" si="0"/>
        <v>0</v>
      </c>
      <c r="BI7" s="22">
        <f t="shared" si="0"/>
        <v>169947</v>
      </c>
      <c r="BJ7" s="23">
        <f t="shared" si="0"/>
        <v>142622</v>
      </c>
      <c r="BK7" s="22">
        <f t="shared" si="0"/>
        <v>0</v>
      </c>
      <c r="BL7" s="22">
        <f t="shared" si="0"/>
        <v>0</v>
      </c>
      <c r="BM7" s="22">
        <f t="shared" si="0"/>
        <v>0</v>
      </c>
      <c r="BN7" s="22">
        <f t="shared" si="0"/>
        <v>66833</v>
      </c>
      <c r="BO7" s="22">
        <f t="shared" si="0"/>
        <v>36260</v>
      </c>
      <c r="BP7" s="22">
        <f t="shared" ref="BP7:DK7" si="1">SUM(BP8:BP10)</f>
        <v>217479</v>
      </c>
      <c r="BQ7" s="22">
        <f t="shared" si="1"/>
        <v>0</v>
      </c>
      <c r="BR7" s="22">
        <f t="shared" si="1"/>
        <v>0</v>
      </c>
      <c r="BS7" s="22">
        <f t="shared" si="1"/>
        <v>0</v>
      </c>
      <c r="BT7" s="22">
        <f t="shared" si="1"/>
        <v>0</v>
      </c>
      <c r="BU7" s="22">
        <f t="shared" si="1"/>
        <v>101240</v>
      </c>
      <c r="BV7" s="22">
        <f t="shared" si="1"/>
        <v>68630</v>
      </c>
      <c r="BW7" s="21">
        <f t="shared" si="1"/>
        <v>0</v>
      </c>
      <c r="BX7" s="22">
        <f t="shared" si="1"/>
        <v>0</v>
      </c>
      <c r="BY7" s="22">
        <f t="shared" si="1"/>
        <v>0</v>
      </c>
      <c r="BZ7" s="22">
        <f t="shared" si="1"/>
        <v>702</v>
      </c>
      <c r="CA7" s="22">
        <f t="shared" si="1"/>
        <v>116366</v>
      </c>
      <c r="CB7" s="22">
        <f t="shared" si="1"/>
        <v>67779</v>
      </c>
      <c r="CC7" s="22">
        <f t="shared" si="1"/>
        <v>52190</v>
      </c>
      <c r="CD7" s="22">
        <f t="shared" si="1"/>
        <v>0</v>
      </c>
      <c r="CE7" s="22">
        <f t="shared" si="1"/>
        <v>0</v>
      </c>
      <c r="CF7" s="22">
        <f t="shared" si="1"/>
        <v>0</v>
      </c>
      <c r="CG7" s="22">
        <f t="shared" si="1"/>
        <v>18319</v>
      </c>
      <c r="CH7" s="23">
        <f t="shared" si="1"/>
        <v>55728</v>
      </c>
      <c r="CI7" s="22">
        <f t="shared" si="1"/>
        <v>9653.83</v>
      </c>
      <c r="CJ7" s="22">
        <f t="shared" si="1"/>
        <v>0</v>
      </c>
      <c r="CK7" s="22">
        <f t="shared" si="1"/>
        <v>0</v>
      </c>
      <c r="CL7" s="22">
        <f t="shared" si="1"/>
        <v>0</v>
      </c>
      <c r="CM7" s="22">
        <f t="shared" si="1"/>
        <v>29271.919999999998</v>
      </c>
      <c r="CN7" s="22">
        <f t="shared" si="1"/>
        <v>150494.62</v>
      </c>
      <c r="CO7" s="22">
        <f t="shared" si="1"/>
        <v>989.52</v>
      </c>
      <c r="CP7" s="22">
        <f t="shared" si="1"/>
        <v>11.14</v>
      </c>
      <c r="CQ7" s="22">
        <f t="shared" si="1"/>
        <v>0</v>
      </c>
      <c r="CR7" s="22">
        <f t="shared" si="1"/>
        <v>0</v>
      </c>
      <c r="CS7" s="22">
        <f t="shared" si="1"/>
        <v>0</v>
      </c>
      <c r="CT7" s="22">
        <f t="shared" si="1"/>
        <v>943.28</v>
      </c>
      <c r="CU7" s="21">
        <f t="shared" si="1"/>
        <v>37739</v>
      </c>
      <c r="CV7" s="22">
        <f t="shared" si="1"/>
        <v>27</v>
      </c>
      <c r="CW7" s="22">
        <f t="shared" si="1"/>
        <v>0</v>
      </c>
      <c r="CX7" s="22">
        <f t="shared" si="1"/>
        <v>73576</v>
      </c>
      <c r="CY7" s="22">
        <f t="shared" si="1"/>
        <v>109422</v>
      </c>
      <c r="CZ7" s="22">
        <f t="shared" si="1"/>
        <v>28070</v>
      </c>
      <c r="DA7" s="22">
        <f t="shared" si="1"/>
        <v>0</v>
      </c>
      <c r="DB7" s="22">
        <f t="shared" si="1"/>
        <v>0</v>
      </c>
      <c r="DC7" s="22">
        <f t="shared" si="1"/>
        <v>0</v>
      </c>
      <c r="DD7" s="22">
        <f t="shared" si="1"/>
        <v>0</v>
      </c>
      <c r="DE7" s="22">
        <f t="shared" si="1"/>
        <v>37627</v>
      </c>
      <c r="DF7" s="22">
        <f t="shared" si="1"/>
        <v>143892</v>
      </c>
      <c r="DG7" s="21">
        <f t="shared" si="1"/>
        <v>22050</v>
      </c>
      <c r="DH7" s="22">
        <f t="shared" si="1"/>
        <v>2987</v>
      </c>
      <c r="DI7" s="22">
        <f t="shared" si="1"/>
        <v>2321</v>
      </c>
      <c r="DJ7" s="22">
        <f t="shared" si="1"/>
        <v>948</v>
      </c>
      <c r="DK7" s="22">
        <f t="shared" si="1"/>
        <v>25657</v>
      </c>
      <c r="DL7" s="22">
        <f>SUM(DL8:DL10)</f>
        <v>124944</v>
      </c>
      <c r="DM7" s="22">
        <f>SUM(DM8:DM10)</f>
        <v>7144</v>
      </c>
      <c r="DN7" s="22">
        <f t="shared" ref="DN7:EN7" si="2">SUM(DN8:DN10)</f>
        <v>967</v>
      </c>
      <c r="DO7" s="22">
        <f t="shared" si="2"/>
        <v>1025</v>
      </c>
      <c r="DP7" s="22">
        <f t="shared" si="2"/>
        <v>2008</v>
      </c>
      <c r="DQ7" s="22">
        <f t="shared" si="2"/>
        <v>774</v>
      </c>
      <c r="DR7" s="22">
        <f t="shared" si="2"/>
        <v>17141</v>
      </c>
      <c r="DS7" s="21">
        <f t="shared" si="2"/>
        <v>5406</v>
      </c>
      <c r="DT7" s="22">
        <f t="shared" si="2"/>
        <v>0</v>
      </c>
      <c r="DU7" s="22">
        <f t="shared" si="2"/>
        <v>0</v>
      </c>
      <c r="DV7" s="22">
        <f t="shared" si="2"/>
        <v>0</v>
      </c>
      <c r="DW7" s="22">
        <f t="shared" si="2"/>
        <v>0</v>
      </c>
      <c r="DX7" s="22">
        <f t="shared" si="2"/>
        <v>2976</v>
      </c>
      <c r="DY7" s="22">
        <f t="shared" si="2"/>
        <v>80</v>
      </c>
      <c r="DZ7" s="22">
        <f t="shared" si="2"/>
        <v>238</v>
      </c>
      <c r="EA7" s="22">
        <f t="shared" si="2"/>
        <v>0</v>
      </c>
      <c r="EB7" s="22">
        <f t="shared" si="2"/>
        <v>124</v>
      </c>
      <c r="EC7" s="22">
        <f t="shared" si="2"/>
        <v>10990</v>
      </c>
      <c r="ED7" s="22">
        <f t="shared" si="2"/>
        <v>6133</v>
      </c>
      <c r="EE7" s="21">
        <f t="shared" si="2"/>
        <v>2588.4499999999998</v>
      </c>
      <c r="EF7" s="22">
        <f t="shared" si="2"/>
        <v>7.38</v>
      </c>
      <c r="EG7" s="22">
        <f t="shared" si="2"/>
        <v>0.21</v>
      </c>
      <c r="EH7" s="22">
        <f t="shared" si="2"/>
        <v>0</v>
      </c>
      <c r="EI7" s="22">
        <f t="shared" si="2"/>
        <v>5629.46</v>
      </c>
      <c r="EJ7" s="22">
        <f t="shared" si="2"/>
        <v>19357.71</v>
      </c>
      <c r="EK7" s="22">
        <f t="shared" si="2"/>
        <v>11652.37</v>
      </c>
      <c r="EL7" s="22">
        <f t="shared" si="2"/>
        <v>0</v>
      </c>
      <c r="EM7" s="22">
        <f t="shared" si="2"/>
        <v>0</v>
      </c>
      <c r="EN7" s="22">
        <f t="shared" si="2"/>
        <v>0</v>
      </c>
      <c r="EO7" s="22">
        <f t="shared" ref="EO7:ET7" si="3">SUM(EO8:EO10)</f>
        <v>0</v>
      </c>
      <c r="EP7" s="22">
        <f t="shared" si="3"/>
        <v>0</v>
      </c>
      <c r="EQ7" s="21">
        <f t="shared" si="3"/>
        <v>0</v>
      </c>
      <c r="ER7" s="22">
        <f t="shared" si="3"/>
        <v>0</v>
      </c>
      <c r="ES7" s="22">
        <f t="shared" si="3"/>
        <v>71.11</v>
      </c>
      <c r="ET7" s="22">
        <f t="shared" si="3"/>
        <v>16927.39</v>
      </c>
      <c r="EU7" s="22">
        <f t="shared" ref="EU7:FZ7" si="4">SUM(EU8:EU10)</f>
        <v>31837</v>
      </c>
      <c r="EV7" s="22">
        <f t="shared" si="4"/>
        <v>14713.45</v>
      </c>
      <c r="EW7" s="22">
        <f t="shared" si="4"/>
        <v>7943</v>
      </c>
      <c r="EX7" s="22">
        <f t="shared" si="4"/>
        <v>0</v>
      </c>
      <c r="EY7" s="62">
        <f t="shared" si="4"/>
        <v>0</v>
      </c>
      <c r="EZ7" s="62">
        <f t="shared" si="4"/>
        <v>0</v>
      </c>
      <c r="FA7" s="62">
        <f t="shared" si="4"/>
        <v>617</v>
      </c>
      <c r="FB7" s="62">
        <f t="shared" si="4"/>
        <v>16694</v>
      </c>
      <c r="FC7" s="21">
        <f t="shared" si="4"/>
        <v>5287</v>
      </c>
      <c r="FD7" s="22">
        <f t="shared" si="4"/>
        <v>0</v>
      </c>
      <c r="FE7" s="22">
        <f>SUM(FE8:FE10)</f>
        <v>0</v>
      </c>
      <c r="FF7" s="22">
        <f t="shared" si="4"/>
        <v>28</v>
      </c>
      <c r="FG7" s="22">
        <f t="shared" si="4"/>
        <v>0</v>
      </c>
      <c r="FH7" s="22">
        <f t="shared" si="4"/>
        <v>5019</v>
      </c>
      <c r="FI7" s="22">
        <f t="shared" si="4"/>
        <v>34979</v>
      </c>
      <c r="FJ7" s="22">
        <f t="shared" si="4"/>
        <v>0</v>
      </c>
      <c r="FK7" s="22">
        <f t="shared" si="4"/>
        <v>0</v>
      </c>
      <c r="FL7" s="22">
        <f t="shared" si="4"/>
        <v>0</v>
      </c>
      <c r="FM7" s="22">
        <f t="shared" si="4"/>
        <v>13305</v>
      </c>
      <c r="FN7" s="23">
        <f>SUM(FN8:FN10)</f>
        <v>60913</v>
      </c>
      <c r="FO7" s="22">
        <f t="shared" si="4"/>
        <v>29935.91</v>
      </c>
      <c r="FP7" s="22">
        <f t="shared" si="4"/>
        <v>0</v>
      </c>
      <c r="FQ7" s="22">
        <f t="shared" si="4"/>
        <v>0</v>
      </c>
      <c r="FR7" s="22">
        <f t="shared" si="4"/>
        <v>5133.3900000000003</v>
      </c>
      <c r="FS7" s="22">
        <f t="shared" si="4"/>
        <v>61877.48</v>
      </c>
      <c r="FT7" s="22">
        <f t="shared" si="4"/>
        <v>72587.05</v>
      </c>
      <c r="FU7" s="22">
        <f t="shared" si="4"/>
        <v>9486.7099999999991</v>
      </c>
      <c r="FV7" s="22">
        <f t="shared" si="4"/>
        <v>0</v>
      </c>
      <c r="FW7" s="22">
        <f t="shared" si="4"/>
        <v>0</v>
      </c>
      <c r="FX7" s="22">
        <f t="shared" si="4"/>
        <v>0</v>
      </c>
      <c r="FY7" s="22">
        <f>SUM(FY8:FY10)</f>
        <v>90.76</v>
      </c>
      <c r="FZ7" s="22">
        <f t="shared" si="4"/>
        <v>0</v>
      </c>
      <c r="GA7" s="21">
        <v>20050.5</v>
      </c>
      <c r="GB7" s="22">
        <v>0</v>
      </c>
      <c r="GC7" s="22">
        <v>0</v>
      </c>
      <c r="GD7" s="22">
        <v>40717.629999999997</v>
      </c>
      <c r="GE7" s="22">
        <v>43837.55</v>
      </c>
      <c r="GF7" s="22">
        <v>25530.47</v>
      </c>
      <c r="GG7" s="22">
        <v>0</v>
      </c>
      <c r="GH7" s="22">
        <f t="shared" ref="GH7:GO7" si="5">SUM(GH8:GH10)</f>
        <v>0</v>
      </c>
      <c r="GI7" s="22">
        <v>0</v>
      </c>
      <c r="GJ7" s="22">
        <f t="shared" si="5"/>
        <v>0</v>
      </c>
      <c r="GK7" s="76">
        <f t="shared" si="5"/>
        <v>11517.34</v>
      </c>
      <c r="GL7" s="78">
        <f t="shared" si="5"/>
        <v>13485.75</v>
      </c>
      <c r="GM7" s="81">
        <v>0</v>
      </c>
      <c r="GN7" s="76">
        <f>SUM(GN8:GN10)</f>
        <v>0</v>
      </c>
      <c r="GO7" s="76">
        <f t="shared" si="5"/>
        <v>0</v>
      </c>
      <c r="GP7" s="22">
        <f>SUM(GP8:GP10)</f>
        <v>1611.2</v>
      </c>
      <c r="GQ7" s="22">
        <v>26101.02</v>
      </c>
      <c r="GR7" s="22">
        <v>62069.42</v>
      </c>
      <c r="GS7" s="22">
        <v>40027.730000000003</v>
      </c>
      <c r="GT7" s="22">
        <v>0</v>
      </c>
      <c r="GU7" s="22">
        <v>0</v>
      </c>
      <c r="GV7" s="22">
        <v>0</v>
      </c>
      <c r="GW7" s="22">
        <v>3176.89</v>
      </c>
      <c r="GX7" s="22">
        <v>7357.77</v>
      </c>
      <c r="GY7" s="21">
        <f>SUM(GY8:GY11)</f>
        <v>475.53</v>
      </c>
      <c r="GZ7" s="22">
        <f>SUM(GZ8:GZ11)</f>
        <v>0</v>
      </c>
      <c r="HA7" s="22">
        <f t="shared" ref="HA7:HI7" si="6">SUM(HA8:HA11)</f>
        <v>0</v>
      </c>
      <c r="HB7" s="22">
        <f t="shared" si="6"/>
        <v>0</v>
      </c>
      <c r="HC7" s="22">
        <f t="shared" si="6"/>
        <v>153.61000000000001</v>
      </c>
      <c r="HD7" s="22">
        <f t="shared" si="6"/>
        <v>58086.080000000002</v>
      </c>
      <c r="HE7" s="22">
        <f t="shared" si="6"/>
        <v>40834.400000000001</v>
      </c>
      <c r="HF7" s="22">
        <f t="shared" si="6"/>
        <v>0</v>
      </c>
      <c r="HG7" s="22">
        <f t="shared" si="6"/>
        <v>0</v>
      </c>
      <c r="HH7" s="22">
        <f t="shared" si="6"/>
        <v>0</v>
      </c>
      <c r="HI7" s="22">
        <f t="shared" si="6"/>
        <v>34558.29</v>
      </c>
      <c r="HJ7" s="22">
        <f t="shared" ref="HJ7:IB7" si="7">SUM(HJ8:HJ11)</f>
        <v>48333.11</v>
      </c>
      <c r="HK7" s="21">
        <f t="shared" si="7"/>
        <v>12778.42</v>
      </c>
      <c r="HL7" s="22">
        <f t="shared" si="7"/>
        <v>274.77999999999997</v>
      </c>
      <c r="HM7" s="22">
        <f t="shared" si="7"/>
        <v>66.97</v>
      </c>
      <c r="HN7" s="22">
        <f t="shared" si="7"/>
        <v>5206.3500000000004</v>
      </c>
      <c r="HO7" s="22">
        <f t="shared" si="7"/>
        <v>47539.75</v>
      </c>
      <c r="HP7" s="22">
        <f t="shared" si="7"/>
        <v>45492.66</v>
      </c>
      <c r="HQ7" s="22">
        <f t="shared" si="7"/>
        <v>17990.91</v>
      </c>
      <c r="HR7" s="22">
        <f t="shared" si="7"/>
        <v>33.79</v>
      </c>
      <c r="HS7" s="22">
        <f t="shared" si="7"/>
        <v>12.8</v>
      </c>
      <c r="HT7" s="22">
        <f t="shared" si="7"/>
        <v>0</v>
      </c>
      <c r="HU7" s="22">
        <f t="shared" si="7"/>
        <v>5756.5599999999995</v>
      </c>
      <c r="HV7" s="23">
        <f t="shared" si="7"/>
        <v>3507.67</v>
      </c>
      <c r="HW7" s="21">
        <f t="shared" si="7"/>
        <v>248.45</v>
      </c>
      <c r="HX7" s="22">
        <f t="shared" si="7"/>
        <v>102.1</v>
      </c>
      <c r="HY7" s="22">
        <f t="shared" si="7"/>
        <v>321.89999999999998</v>
      </c>
      <c r="HZ7" s="22">
        <f t="shared" si="7"/>
        <v>134.31</v>
      </c>
      <c r="IA7" s="22">
        <f t="shared" si="7"/>
        <v>17806.05</v>
      </c>
      <c r="IB7" s="22">
        <f t="shared" si="7"/>
        <v>38400.99</v>
      </c>
      <c r="IC7" s="22">
        <f t="shared" ref="IC7:IH7" si="8">SUM(IC8:IC11)</f>
        <v>2622.93</v>
      </c>
      <c r="ID7" s="22">
        <f t="shared" si="8"/>
        <v>172.57</v>
      </c>
      <c r="IE7" s="22">
        <f t="shared" si="8"/>
        <v>68.930000000000007</v>
      </c>
      <c r="IF7" s="22">
        <f t="shared" si="8"/>
        <v>107.61</v>
      </c>
      <c r="IG7" s="22">
        <f t="shared" si="8"/>
        <v>1718.11</v>
      </c>
      <c r="IH7" s="23">
        <f t="shared" si="8"/>
        <v>60757.18</v>
      </c>
      <c r="II7" s="21">
        <f t="shared" ref="II7:IN7" si="9">SUM(II8:II11)</f>
        <v>29411.91</v>
      </c>
      <c r="IJ7" s="22">
        <f>SUM(IJ8:IJ11)</f>
        <v>138.4</v>
      </c>
      <c r="IK7" s="22">
        <f t="shared" si="9"/>
        <v>28.29</v>
      </c>
      <c r="IL7" s="22">
        <f t="shared" si="9"/>
        <v>0</v>
      </c>
      <c r="IM7" s="22">
        <f t="shared" si="9"/>
        <v>0</v>
      </c>
      <c r="IN7" s="22">
        <f t="shared" si="9"/>
        <v>9127.5400000000009</v>
      </c>
      <c r="IO7" s="22">
        <f t="shared" ref="IO7:IT7" si="10">SUM(IO8:IO11)</f>
        <v>0</v>
      </c>
      <c r="IP7" s="22">
        <f t="shared" si="10"/>
        <v>9298.02</v>
      </c>
      <c r="IQ7" s="22">
        <f t="shared" si="10"/>
        <v>43.05</v>
      </c>
      <c r="IR7" s="22">
        <f t="shared" si="10"/>
        <v>1151.3499999999999</v>
      </c>
      <c r="IS7" s="22">
        <f t="shared" si="10"/>
        <v>1491.47</v>
      </c>
      <c r="IT7" s="23">
        <f t="shared" si="10"/>
        <v>150.69</v>
      </c>
      <c r="IU7" s="21">
        <f t="shared" ref="IU7" si="11">SUM(IU8:IU11)</f>
        <v>195.58</v>
      </c>
      <c r="IV7" s="22">
        <f>SUM(IV8:IV11)</f>
        <v>85.82</v>
      </c>
      <c r="IW7" s="22">
        <f t="shared" ref="IW7:JC7" si="12">SUM(IW8:IW11)</f>
        <v>31.33</v>
      </c>
      <c r="IX7" s="22">
        <f t="shared" si="12"/>
        <v>31875.78</v>
      </c>
      <c r="IY7" s="22">
        <f t="shared" si="12"/>
        <v>64479</v>
      </c>
      <c r="IZ7" s="22">
        <f t="shared" si="12"/>
        <v>7.99</v>
      </c>
      <c r="JA7" s="22">
        <f t="shared" si="12"/>
        <v>23.27</v>
      </c>
      <c r="JB7" s="22">
        <f t="shared" si="12"/>
        <v>0</v>
      </c>
      <c r="JC7" s="22">
        <f t="shared" si="12"/>
        <v>0</v>
      </c>
      <c r="JD7" s="22">
        <f t="shared" ref="JD7:JF7" si="13">SUM(JD8:JD11)</f>
        <v>0</v>
      </c>
      <c r="JE7" s="22">
        <f t="shared" si="13"/>
        <v>1.26</v>
      </c>
      <c r="JF7" s="22">
        <f t="shared" si="13"/>
        <v>5453.4</v>
      </c>
      <c r="JG7" s="85" t="s">
        <v>28</v>
      </c>
      <c r="JH7" s="71"/>
      <c r="JI7" s="63"/>
      <c r="JJ7" s="63"/>
      <c r="JK7" s="64"/>
      <c r="JL7" s="63"/>
    </row>
    <row r="8" spans="2:272" x14ac:dyDescent="0.2">
      <c r="B8" s="16" t="s">
        <v>1</v>
      </c>
      <c r="C8" s="24" t="s">
        <v>2</v>
      </c>
      <c r="D8" s="25" t="s">
        <v>2</v>
      </c>
      <c r="E8" s="25" t="s">
        <v>2</v>
      </c>
      <c r="F8" s="25">
        <v>61150</v>
      </c>
      <c r="G8" s="25">
        <v>125322</v>
      </c>
      <c r="H8" s="25">
        <v>93193</v>
      </c>
      <c r="I8" s="25">
        <v>108191</v>
      </c>
      <c r="J8" s="25" t="s">
        <v>2</v>
      </c>
      <c r="K8" s="25" t="s">
        <v>2</v>
      </c>
      <c r="L8" s="25">
        <v>89946</v>
      </c>
      <c r="M8" s="25">
        <v>72089</v>
      </c>
      <c r="N8" s="26">
        <v>37608</v>
      </c>
      <c r="O8" s="25">
        <v>5918</v>
      </c>
      <c r="P8" s="25" t="s">
        <v>2</v>
      </c>
      <c r="Q8" s="25" t="s">
        <v>2</v>
      </c>
      <c r="R8" s="25">
        <v>93246</v>
      </c>
      <c r="S8" s="25">
        <v>98049</v>
      </c>
      <c r="T8" s="25">
        <v>73776</v>
      </c>
      <c r="U8" s="25">
        <v>31969</v>
      </c>
      <c r="V8" s="25" t="s">
        <v>2</v>
      </c>
      <c r="W8" s="25" t="s">
        <v>2</v>
      </c>
      <c r="X8" s="25" t="s">
        <v>2</v>
      </c>
      <c r="Y8" s="25">
        <v>1727</v>
      </c>
      <c r="Z8" s="25">
        <v>65430</v>
      </c>
      <c r="AA8" s="27" t="s">
        <v>2</v>
      </c>
      <c r="AB8" s="28" t="s">
        <v>2</v>
      </c>
      <c r="AC8" s="28" t="s">
        <v>2</v>
      </c>
      <c r="AD8" s="28">
        <v>24355</v>
      </c>
      <c r="AE8" s="28">
        <v>20740</v>
      </c>
      <c r="AF8" s="28">
        <v>45594</v>
      </c>
      <c r="AG8" s="28">
        <v>29795</v>
      </c>
      <c r="AH8" s="28" t="s">
        <v>2</v>
      </c>
      <c r="AI8" s="28" t="s">
        <v>2</v>
      </c>
      <c r="AJ8" s="28" t="s">
        <v>2</v>
      </c>
      <c r="AK8" s="28">
        <v>54594</v>
      </c>
      <c r="AL8" s="29">
        <v>18215</v>
      </c>
      <c r="AM8" s="28" t="s">
        <v>2</v>
      </c>
      <c r="AN8" s="28" t="s">
        <v>2</v>
      </c>
      <c r="AO8" s="28">
        <v>522</v>
      </c>
      <c r="AP8" s="28">
        <v>742</v>
      </c>
      <c r="AQ8" s="28">
        <v>10076</v>
      </c>
      <c r="AR8" s="28">
        <v>87100</v>
      </c>
      <c r="AS8" s="28" t="s">
        <v>2</v>
      </c>
      <c r="AT8" s="28" t="s">
        <v>2</v>
      </c>
      <c r="AU8" s="28" t="s">
        <v>2</v>
      </c>
      <c r="AV8" s="28" t="s">
        <v>2</v>
      </c>
      <c r="AW8" s="28">
        <v>895</v>
      </c>
      <c r="AX8" s="28">
        <v>7784</v>
      </c>
      <c r="AY8" s="27" t="s">
        <v>2</v>
      </c>
      <c r="AZ8" s="28" t="s">
        <v>2</v>
      </c>
      <c r="BA8" s="28" t="s">
        <v>2</v>
      </c>
      <c r="BB8" s="28">
        <v>11936</v>
      </c>
      <c r="BC8" s="28">
        <v>32628</v>
      </c>
      <c r="BD8" s="28">
        <v>73165</v>
      </c>
      <c r="BE8" s="28" t="s">
        <v>2</v>
      </c>
      <c r="BF8" s="28" t="s">
        <v>2</v>
      </c>
      <c r="BG8" s="28" t="s">
        <v>2</v>
      </c>
      <c r="BH8" s="28" t="s">
        <v>2</v>
      </c>
      <c r="BI8" s="28">
        <v>69034</v>
      </c>
      <c r="BJ8" s="29">
        <v>60653</v>
      </c>
      <c r="BK8" s="28" t="s">
        <v>2</v>
      </c>
      <c r="BL8" s="28" t="s">
        <v>2</v>
      </c>
      <c r="BM8" s="28" t="s">
        <v>2</v>
      </c>
      <c r="BN8" s="28">
        <v>10238</v>
      </c>
      <c r="BO8" s="28">
        <v>10314</v>
      </c>
      <c r="BP8" s="28">
        <v>95623</v>
      </c>
      <c r="BQ8" s="28" t="s">
        <v>2</v>
      </c>
      <c r="BR8" s="28" t="s">
        <v>2</v>
      </c>
      <c r="BS8" s="28" t="s">
        <v>2</v>
      </c>
      <c r="BT8" s="28" t="s">
        <v>2</v>
      </c>
      <c r="BU8" s="28">
        <v>35475</v>
      </c>
      <c r="BV8" s="28">
        <v>30654</v>
      </c>
      <c r="BW8" s="27" t="s">
        <v>2</v>
      </c>
      <c r="BX8" s="28" t="s">
        <v>2</v>
      </c>
      <c r="BY8" s="28" t="s">
        <v>2</v>
      </c>
      <c r="BZ8" s="28" t="s">
        <v>2</v>
      </c>
      <c r="CA8" s="28">
        <v>26657</v>
      </c>
      <c r="CB8" s="28">
        <v>13240</v>
      </c>
      <c r="CC8" s="28">
        <v>7431</v>
      </c>
      <c r="CD8" s="28" t="s">
        <v>2</v>
      </c>
      <c r="CE8" s="28" t="s">
        <v>2</v>
      </c>
      <c r="CF8" s="28" t="s">
        <v>2</v>
      </c>
      <c r="CG8" s="28">
        <v>1640</v>
      </c>
      <c r="CH8" s="29">
        <v>2561</v>
      </c>
      <c r="CI8" s="28">
        <v>4114.55</v>
      </c>
      <c r="CJ8" s="28" t="s">
        <v>2</v>
      </c>
      <c r="CK8" s="28" t="s">
        <v>2</v>
      </c>
      <c r="CL8" s="28" t="s">
        <v>2</v>
      </c>
      <c r="CM8" s="28">
        <v>7463.96</v>
      </c>
      <c r="CN8" s="28">
        <v>72450</v>
      </c>
      <c r="CO8" s="28" t="s">
        <v>2</v>
      </c>
      <c r="CP8" s="28">
        <v>11.14</v>
      </c>
      <c r="CQ8" s="28" t="s">
        <v>2</v>
      </c>
      <c r="CR8" s="28" t="s">
        <v>2</v>
      </c>
      <c r="CS8" s="28" t="s">
        <v>2</v>
      </c>
      <c r="CT8" s="28">
        <v>552</v>
      </c>
      <c r="CU8" s="30">
        <v>19352</v>
      </c>
      <c r="CV8" s="31">
        <v>27</v>
      </c>
      <c r="CW8" s="31" t="s">
        <v>2</v>
      </c>
      <c r="CX8" s="31">
        <v>52106</v>
      </c>
      <c r="CY8" s="31">
        <v>19668</v>
      </c>
      <c r="CZ8" s="31">
        <v>448</v>
      </c>
      <c r="DA8" s="31" t="s">
        <v>2</v>
      </c>
      <c r="DB8" s="31" t="s">
        <v>2</v>
      </c>
      <c r="DC8" s="31" t="s">
        <v>2</v>
      </c>
      <c r="DD8" s="31" t="s">
        <v>2</v>
      </c>
      <c r="DE8" s="31">
        <v>8625</v>
      </c>
      <c r="DF8" s="31">
        <v>34385</v>
      </c>
      <c r="DG8" s="30">
        <v>2432</v>
      </c>
      <c r="DH8" s="31">
        <v>2987</v>
      </c>
      <c r="DI8" s="31">
        <v>2321</v>
      </c>
      <c r="DJ8" s="31">
        <v>827</v>
      </c>
      <c r="DK8" s="31">
        <v>6690</v>
      </c>
      <c r="DL8" s="31">
        <v>37041</v>
      </c>
      <c r="DM8" s="31">
        <v>2475</v>
      </c>
      <c r="DN8" s="31">
        <v>967</v>
      </c>
      <c r="DO8" s="31">
        <v>1025</v>
      </c>
      <c r="DP8" s="31">
        <v>2008</v>
      </c>
      <c r="DQ8" s="31">
        <v>774</v>
      </c>
      <c r="DR8" s="31" t="s">
        <v>2</v>
      </c>
      <c r="DS8" s="30">
        <v>142</v>
      </c>
      <c r="DT8" s="31" t="s">
        <v>2</v>
      </c>
      <c r="DU8" s="31" t="s">
        <v>2</v>
      </c>
      <c r="DV8" s="31" t="s">
        <v>2</v>
      </c>
      <c r="DW8" s="31" t="s">
        <v>2</v>
      </c>
      <c r="DX8" s="31" t="s">
        <v>2</v>
      </c>
      <c r="DY8" s="31">
        <v>54</v>
      </c>
      <c r="DZ8" s="31">
        <v>119</v>
      </c>
      <c r="EA8" s="31" t="s">
        <v>2</v>
      </c>
      <c r="EB8" s="31">
        <v>17</v>
      </c>
      <c r="EC8" s="31" t="s">
        <v>2</v>
      </c>
      <c r="ED8" s="31">
        <v>48</v>
      </c>
      <c r="EE8" s="30">
        <v>113.45</v>
      </c>
      <c r="EF8" s="31">
        <v>7.38</v>
      </c>
      <c r="EG8" s="31" t="s">
        <v>2</v>
      </c>
      <c r="EH8" s="31" t="s">
        <v>2</v>
      </c>
      <c r="EI8" s="31" t="s">
        <v>2</v>
      </c>
      <c r="EJ8" s="31">
        <v>1215</v>
      </c>
      <c r="EK8" s="31" t="s">
        <v>2</v>
      </c>
      <c r="EL8" s="31" t="s">
        <v>2</v>
      </c>
      <c r="EM8" s="31" t="s">
        <v>2</v>
      </c>
      <c r="EN8" s="31" t="s">
        <v>2</v>
      </c>
      <c r="EO8" s="31" t="s">
        <v>2</v>
      </c>
      <c r="EP8" s="31" t="s">
        <v>2</v>
      </c>
      <c r="EQ8" s="30" t="s">
        <v>2</v>
      </c>
      <c r="ER8" s="31" t="s">
        <v>2</v>
      </c>
      <c r="ES8" s="31" t="s">
        <v>2</v>
      </c>
      <c r="ET8" s="31" t="s">
        <v>2</v>
      </c>
      <c r="EU8" s="31" t="s">
        <v>2</v>
      </c>
      <c r="EV8" s="31" t="s">
        <v>2</v>
      </c>
      <c r="EW8" s="31" t="s">
        <v>2</v>
      </c>
      <c r="EX8" s="31" t="s">
        <v>2</v>
      </c>
      <c r="EY8" s="31" t="s">
        <v>2</v>
      </c>
      <c r="EZ8" s="31" t="s">
        <v>2</v>
      </c>
      <c r="FA8" s="31" t="s">
        <v>2</v>
      </c>
      <c r="FB8" s="31" t="s">
        <v>2</v>
      </c>
      <c r="FC8" s="30" t="s">
        <v>2</v>
      </c>
      <c r="FD8" s="31" t="s">
        <v>2</v>
      </c>
      <c r="FE8" s="31" t="s">
        <v>2</v>
      </c>
      <c r="FF8" s="31" t="s">
        <v>2</v>
      </c>
      <c r="FG8" s="31" t="s">
        <v>2</v>
      </c>
      <c r="FH8" s="31">
        <v>379</v>
      </c>
      <c r="FI8" s="31">
        <v>8061</v>
      </c>
      <c r="FJ8" s="31" t="s">
        <v>2</v>
      </c>
      <c r="FK8" s="31" t="s">
        <v>2</v>
      </c>
      <c r="FL8" s="31" t="s">
        <v>2</v>
      </c>
      <c r="FM8" s="31">
        <v>5544</v>
      </c>
      <c r="FN8" s="32">
        <v>18931</v>
      </c>
      <c r="FO8" s="31" t="s">
        <v>2</v>
      </c>
      <c r="FP8" s="31" t="s">
        <v>2</v>
      </c>
      <c r="FQ8" s="31" t="s">
        <v>2</v>
      </c>
      <c r="FR8" s="31" t="s">
        <v>2</v>
      </c>
      <c r="FS8" s="31">
        <v>12441</v>
      </c>
      <c r="FT8" s="31">
        <v>21655</v>
      </c>
      <c r="FU8" s="31">
        <v>956</v>
      </c>
      <c r="FV8" s="31" t="s">
        <v>2</v>
      </c>
      <c r="FW8" s="31" t="s">
        <v>2</v>
      </c>
      <c r="FX8" s="31" t="s">
        <v>2</v>
      </c>
      <c r="FY8" s="31" t="s">
        <v>2</v>
      </c>
      <c r="FZ8" s="31" t="s">
        <v>2</v>
      </c>
      <c r="GA8" s="30" t="s">
        <v>2</v>
      </c>
      <c r="GB8" s="31" t="s">
        <v>2</v>
      </c>
      <c r="GC8" s="31" t="s">
        <v>2</v>
      </c>
      <c r="GD8" s="31" t="s">
        <v>2</v>
      </c>
      <c r="GE8" s="31" t="s">
        <v>2</v>
      </c>
      <c r="GF8" s="31" t="s">
        <v>2</v>
      </c>
      <c r="GG8" s="31" t="s">
        <v>2</v>
      </c>
      <c r="GH8" s="31" t="s">
        <v>2</v>
      </c>
      <c r="GI8" s="31" t="s">
        <v>2</v>
      </c>
      <c r="GJ8" s="31" t="s">
        <v>2</v>
      </c>
      <c r="GK8" s="77" t="s">
        <v>2</v>
      </c>
      <c r="GL8" s="79">
        <v>0</v>
      </c>
      <c r="GM8" s="82">
        <v>0</v>
      </c>
      <c r="GN8" s="77">
        <v>0</v>
      </c>
      <c r="GO8" s="77" t="s">
        <v>2</v>
      </c>
      <c r="GP8" s="31" t="s">
        <v>2</v>
      </c>
      <c r="GQ8" s="31" t="s">
        <v>2</v>
      </c>
      <c r="GR8" s="31" t="s">
        <v>2</v>
      </c>
      <c r="GS8" s="31" t="s">
        <v>2</v>
      </c>
      <c r="GT8" s="31" t="s">
        <v>2</v>
      </c>
      <c r="GU8" s="31" t="s">
        <v>2</v>
      </c>
      <c r="GV8" s="31" t="s">
        <v>2</v>
      </c>
      <c r="GW8" s="31" t="s">
        <v>2</v>
      </c>
      <c r="GX8" s="31" t="s">
        <v>2</v>
      </c>
      <c r="GY8" s="30" t="s">
        <v>2</v>
      </c>
      <c r="GZ8" s="31" t="s">
        <v>2</v>
      </c>
      <c r="HA8" s="31" t="s">
        <v>2</v>
      </c>
      <c r="HB8" s="31" t="s">
        <v>2</v>
      </c>
      <c r="HC8" s="31" t="s">
        <v>2</v>
      </c>
      <c r="HD8" s="31" t="s">
        <v>2</v>
      </c>
      <c r="HE8" s="31" t="s">
        <v>2</v>
      </c>
      <c r="HF8" s="31" t="s">
        <v>2</v>
      </c>
      <c r="HG8" s="31" t="s">
        <v>2</v>
      </c>
      <c r="HH8" s="31" t="s">
        <v>2</v>
      </c>
      <c r="HI8" s="31" t="s">
        <v>2</v>
      </c>
      <c r="HJ8" s="31" t="s">
        <v>2</v>
      </c>
      <c r="HK8" s="30" t="s">
        <v>2</v>
      </c>
      <c r="HL8" s="31">
        <v>47.49</v>
      </c>
      <c r="HM8" s="31">
        <v>3</v>
      </c>
      <c r="HN8" s="31" t="s">
        <v>2</v>
      </c>
      <c r="HO8" s="31" t="s">
        <v>2</v>
      </c>
      <c r="HP8" s="31" t="s">
        <v>2</v>
      </c>
      <c r="HQ8" s="31" t="s">
        <v>2</v>
      </c>
      <c r="HR8" s="31" t="s">
        <v>2</v>
      </c>
      <c r="HS8" s="31" t="s">
        <v>2</v>
      </c>
      <c r="HT8" s="31" t="s">
        <v>2</v>
      </c>
      <c r="HU8" s="31" t="s">
        <v>2</v>
      </c>
      <c r="HV8" s="31" t="s">
        <v>2</v>
      </c>
      <c r="HW8" s="30" t="s">
        <v>2</v>
      </c>
      <c r="HX8" s="31" t="s">
        <v>2</v>
      </c>
      <c r="HY8" s="31" t="s">
        <v>2</v>
      </c>
      <c r="HZ8" s="31">
        <v>16.04</v>
      </c>
      <c r="IA8" s="31" t="s">
        <v>2</v>
      </c>
      <c r="IB8" s="31" t="s">
        <v>2</v>
      </c>
      <c r="IC8" s="31" t="s">
        <v>2</v>
      </c>
      <c r="ID8" s="31">
        <v>3.1</v>
      </c>
      <c r="IE8" s="31" t="s">
        <v>2</v>
      </c>
      <c r="IF8" s="31" t="s">
        <v>2</v>
      </c>
      <c r="IG8" s="31" t="s">
        <v>2</v>
      </c>
      <c r="IH8" s="31" t="s">
        <v>2</v>
      </c>
      <c r="II8" s="30" t="s">
        <v>2</v>
      </c>
      <c r="IJ8" s="31" t="s">
        <v>2</v>
      </c>
      <c r="IK8" s="31" t="s">
        <v>2</v>
      </c>
      <c r="IL8" s="31" t="s">
        <v>2</v>
      </c>
      <c r="IM8" s="31" t="s">
        <v>2</v>
      </c>
      <c r="IN8" s="31" t="s">
        <v>2</v>
      </c>
      <c r="IO8" s="31" t="s">
        <v>2</v>
      </c>
      <c r="IP8" s="31" t="s">
        <v>2</v>
      </c>
      <c r="IQ8" s="31" t="s">
        <v>2</v>
      </c>
      <c r="IR8" s="31">
        <v>12.25</v>
      </c>
      <c r="IS8" s="31" t="s">
        <v>2</v>
      </c>
      <c r="IT8" s="31" t="s">
        <v>2</v>
      </c>
      <c r="IU8" s="30" t="s">
        <v>2</v>
      </c>
      <c r="IV8" s="31" t="s">
        <v>2</v>
      </c>
      <c r="IW8" s="31" t="s">
        <v>2</v>
      </c>
      <c r="IX8" s="31" t="s">
        <v>2</v>
      </c>
      <c r="IY8" s="31" t="s">
        <v>2</v>
      </c>
      <c r="IZ8" s="31">
        <v>7.99</v>
      </c>
      <c r="JA8" s="31">
        <v>23.27</v>
      </c>
      <c r="JB8" s="31" t="s">
        <v>2</v>
      </c>
      <c r="JC8" s="31" t="s">
        <v>2</v>
      </c>
      <c r="JD8" s="31" t="s">
        <v>2</v>
      </c>
      <c r="JE8" s="31">
        <v>1.26</v>
      </c>
      <c r="JF8" s="31" t="s">
        <v>2</v>
      </c>
      <c r="JG8" s="69" t="s">
        <v>1</v>
      </c>
      <c r="JH8" s="71"/>
    </row>
    <row r="9" spans="2:272" x14ac:dyDescent="0.2">
      <c r="B9" s="16" t="s">
        <v>3</v>
      </c>
      <c r="C9" s="24" t="s">
        <v>2</v>
      </c>
      <c r="D9" s="25" t="s">
        <v>2</v>
      </c>
      <c r="E9" s="25" t="s">
        <v>2</v>
      </c>
      <c r="F9" s="25">
        <v>46540</v>
      </c>
      <c r="G9" s="25">
        <v>54337</v>
      </c>
      <c r="H9" s="25">
        <v>45916</v>
      </c>
      <c r="I9" s="25">
        <v>33849</v>
      </c>
      <c r="J9" s="25" t="s">
        <v>2</v>
      </c>
      <c r="K9" s="25" t="s">
        <v>2</v>
      </c>
      <c r="L9" s="25">
        <v>38799</v>
      </c>
      <c r="M9" s="25">
        <v>46703</v>
      </c>
      <c r="N9" s="26">
        <v>31513</v>
      </c>
      <c r="O9" s="25">
        <v>13896</v>
      </c>
      <c r="P9" s="25" t="s">
        <v>2</v>
      </c>
      <c r="Q9" s="25" t="s">
        <v>2</v>
      </c>
      <c r="R9" s="25">
        <v>52751</v>
      </c>
      <c r="S9" s="25">
        <v>44624</v>
      </c>
      <c r="T9" s="25">
        <v>48234</v>
      </c>
      <c r="U9" s="25">
        <v>33673</v>
      </c>
      <c r="V9" s="25" t="s">
        <v>2</v>
      </c>
      <c r="W9" s="25" t="s">
        <v>2</v>
      </c>
      <c r="X9" s="25" t="s">
        <v>2</v>
      </c>
      <c r="Y9" s="25">
        <v>28930</v>
      </c>
      <c r="Z9" s="25">
        <v>44332</v>
      </c>
      <c r="AA9" s="27" t="s">
        <v>2</v>
      </c>
      <c r="AB9" s="28" t="s">
        <v>2</v>
      </c>
      <c r="AC9" s="28" t="s">
        <v>2</v>
      </c>
      <c r="AD9" s="28">
        <v>19760</v>
      </c>
      <c r="AE9" s="28">
        <v>44436</v>
      </c>
      <c r="AF9" s="28">
        <v>38649</v>
      </c>
      <c r="AG9" s="28">
        <v>34778</v>
      </c>
      <c r="AH9" s="28" t="s">
        <v>2</v>
      </c>
      <c r="AI9" s="28" t="s">
        <v>2</v>
      </c>
      <c r="AJ9" s="28" t="s">
        <v>2</v>
      </c>
      <c r="AK9" s="28">
        <v>51518</v>
      </c>
      <c r="AL9" s="29">
        <v>10327</v>
      </c>
      <c r="AM9" s="28" t="s">
        <v>2</v>
      </c>
      <c r="AN9" s="28" t="s">
        <v>2</v>
      </c>
      <c r="AO9" s="28">
        <v>4326</v>
      </c>
      <c r="AP9" s="28">
        <v>134</v>
      </c>
      <c r="AQ9" s="28">
        <v>24286</v>
      </c>
      <c r="AR9" s="28">
        <v>44614</v>
      </c>
      <c r="AS9" s="28" t="s">
        <v>2</v>
      </c>
      <c r="AT9" s="28" t="s">
        <v>2</v>
      </c>
      <c r="AU9" s="28" t="s">
        <v>2</v>
      </c>
      <c r="AV9" s="28" t="s">
        <v>2</v>
      </c>
      <c r="AW9" s="28">
        <v>7497</v>
      </c>
      <c r="AX9" s="28">
        <v>17398</v>
      </c>
      <c r="AY9" s="27" t="s">
        <v>2</v>
      </c>
      <c r="AZ9" s="28" t="s">
        <v>2</v>
      </c>
      <c r="BA9" s="28" t="s">
        <v>2</v>
      </c>
      <c r="BB9" s="28">
        <v>18099</v>
      </c>
      <c r="BC9" s="28">
        <v>23392</v>
      </c>
      <c r="BD9" s="28">
        <v>33701</v>
      </c>
      <c r="BE9" s="28" t="s">
        <v>2</v>
      </c>
      <c r="BF9" s="28" t="s">
        <v>2</v>
      </c>
      <c r="BG9" s="28" t="s">
        <v>2</v>
      </c>
      <c r="BH9" s="28" t="s">
        <v>2</v>
      </c>
      <c r="BI9" s="28">
        <v>41783</v>
      </c>
      <c r="BJ9" s="29">
        <v>33319</v>
      </c>
      <c r="BK9" s="28" t="s">
        <v>2</v>
      </c>
      <c r="BL9" s="28" t="s">
        <v>2</v>
      </c>
      <c r="BM9" s="28" t="s">
        <v>2</v>
      </c>
      <c r="BN9" s="28">
        <v>27818</v>
      </c>
      <c r="BO9" s="28">
        <v>14833</v>
      </c>
      <c r="BP9" s="28">
        <v>51992</v>
      </c>
      <c r="BQ9" s="28" t="s">
        <v>2</v>
      </c>
      <c r="BR9" s="28" t="s">
        <v>2</v>
      </c>
      <c r="BS9" s="28" t="s">
        <v>2</v>
      </c>
      <c r="BT9" s="28" t="s">
        <v>2</v>
      </c>
      <c r="BU9" s="28">
        <v>27033</v>
      </c>
      <c r="BV9" s="28">
        <v>17249</v>
      </c>
      <c r="BW9" s="27" t="s">
        <v>2</v>
      </c>
      <c r="BX9" s="28" t="s">
        <v>2</v>
      </c>
      <c r="BY9" s="28" t="s">
        <v>2</v>
      </c>
      <c r="BZ9" s="28">
        <v>161</v>
      </c>
      <c r="CA9" s="28">
        <v>35302</v>
      </c>
      <c r="CB9" s="28">
        <v>15556</v>
      </c>
      <c r="CC9" s="28">
        <v>3972</v>
      </c>
      <c r="CD9" s="28" t="s">
        <v>2</v>
      </c>
      <c r="CE9" s="28" t="s">
        <v>2</v>
      </c>
      <c r="CF9" s="28" t="s">
        <v>2</v>
      </c>
      <c r="CG9" s="28">
        <v>4416</v>
      </c>
      <c r="CH9" s="29">
        <v>18862</v>
      </c>
      <c r="CI9" s="28">
        <v>2768.01</v>
      </c>
      <c r="CJ9" s="28" t="s">
        <v>2</v>
      </c>
      <c r="CK9" s="28" t="s">
        <v>2</v>
      </c>
      <c r="CL9" s="28" t="s">
        <v>2</v>
      </c>
      <c r="CM9" s="28">
        <v>4897</v>
      </c>
      <c r="CN9" s="28">
        <v>6337.62</v>
      </c>
      <c r="CO9" s="28" t="s">
        <v>2</v>
      </c>
      <c r="CP9" s="28" t="s">
        <v>2</v>
      </c>
      <c r="CQ9" s="28" t="s">
        <v>2</v>
      </c>
      <c r="CR9" s="28" t="s">
        <v>2</v>
      </c>
      <c r="CS9" s="28" t="s">
        <v>2</v>
      </c>
      <c r="CT9" s="28" t="s">
        <v>2</v>
      </c>
      <c r="CU9" s="30">
        <v>6444</v>
      </c>
      <c r="CV9" s="31" t="s">
        <v>2</v>
      </c>
      <c r="CW9" s="31" t="s">
        <v>2</v>
      </c>
      <c r="CX9" s="31">
        <v>7159</v>
      </c>
      <c r="CY9" s="31">
        <v>31861</v>
      </c>
      <c r="CZ9" s="31">
        <v>5752</v>
      </c>
      <c r="DA9" s="31" t="s">
        <v>2</v>
      </c>
      <c r="DB9" s="31" t="s">
        <v>2</v>
      </c>
      <c r="DC9" s="31" t="s">
        <v>2</v>
      </c>
      <c r="DD9" s="31" t="s">
        <v>2</v>
      </c>
      <c r="DE9" s="31">
        <v>7724</v>
      </c>
      <c r="DF9" s="31">
        <v>34120</v>
      </c>
      <c r="DG9" s="30">
        <v>201</v>
      </c>
      <c r="DH9" s="31" t="s">
        <v>2</v>
      </c>
      <c r="DI9" s="31" t="s">
        <v>2</v>
      </c>
      <c r="DJ9" s="31">
        <v>121</v>
      </c>
      <c r="DK9" s="31">
        <v>4327</v>
      </c>
      <c r="DL9" s="31">
        <v>21322</v>
      </c>
      <c r="DM9" s="31">
        <v>1581</v>
      </c>
      <c r="DN9" s="31" t="s">
        <v>2</v>
      </c>
      <c r="DO9" s="31" t="s">
        <v>2</v>
      </c>
      <c r="DP9" s="31" t="s">
        <v>2</v>
      </c>
      <c r="DQ9" s="31" t="s">
        <v>2</v>
      </c>
      <c r="DR9" s="31">
        <v>6001</v>
      </c>
      <c r="DS9" s="30">
        <v>5264</v>
      </c>
      <c r="DT9" s="31" t="s">
        <v>2</v>
      </c>
      <c r="DU9" s="31" t="s">
        <v>2</v>
      </c>
      <c r="DV9" s="31" t="s">
        <v>2</v>
      </c>
      <c r="DW9" s="31" t="s">
        <v>2</v>
      </c>
      <c r="DX9" s="31">
        <v>2976</v>
      </c>
      <c r="DY9" s="31">
        <v>26</v>
      </c>
      <c r="DZ9" s="31">
        <v>119</v>
      </c>
      <c r="EA9" s="31" t="s">
        <v>2</v>
      </c>
      <c r="EB9" s="31">
        <v>107</v>
      </c>
      <c r="EC9" s="31">
        <v>10990</v>
      </c>
      <c r="ED9" s="31">
        <v>6085</v>
      </c>
      <c r="EE9" s="30">
        <v>2475</v>
      </c>
      <c r="EF9" s="31" t="s">
        <v>2</v>
      </c>
      <c r="EG9" s="31">
        <v>0.21</v>
      </c>
      <c r="EH9" s="31" t="s">
        <v>2</v>
      </c>
      <c r="EI9" s="31">
        <v>5629.46</v>
      </c>
      <c r="EJ9" s="31">
        <v>18142.71</v>
      </c>
      <c r="EK9" s="31">
        <v>11652.37</v>
      </c>
      <c r="EL9" s="31" t="s">
        <v>2</v>
      </c>
      <c r="EM9" s="31" t="s">
        <v>2</v>
      </c>
      <c r="EN9" s="31" t="s">
        <v>2</v>
      </c>
      <c r="EO9" s="31" t="s">
        <v>2</v>
      </c>
      <c r="EP9" s="31" t="s">
        <v>2</v>
      </c>
      <c r="EQ9" s="30" t="s">
        <v>2</v>
      </c>
      <c r="ER9" s="31" t="s">
        <v>2</v>
      </c>
      <c r="ES9" s="31">
        <v>71.11</v>
      </c>
      <c r="ET9" s="31" t="s">
        <v>2</v>
      </c>
      <c r="EU9" s="31">
        <v>31837</v>
      </c>
      <c r="EV9" s="31" t="s">
        <v>2</v>
      </c>
      <c r="EW9" s="31" t="s">
        <v>2</v>
      </c>
      <c r="EX9" s="31" t="s">
        <v>2</v>
      </c>
      <c r="EY9" s="31" t="s">
        <v>2</v>
      </c>
      <c r="EZ9" s="31" t="s">
        <v>2</v>
      </c>
      <c r="FA9" s="31" t="s">
        <v>2</v>
      </c>
      <c r="FB9" s="31" t="s">
        <v>2</v>
      </c>
      <c r="FC9" s="30" t="s">
        <v>2</v>
      </c>
      <c r="FD9" s="31" t="s">
        <v>2</v>
      </c>
      <c r="FE9" s="31" t="s">
        <v>2</v>
      </c>
      <c r="FF9" s="31">
        <v>28</v>
      </c>
      <c r="FG9" s="31" t="s">
        <v>2</v>
      </c>
      <c r="FH9" s="31" t="s">
        <v>2</v>
      </c>
      <c r="FI9" s="31" t="s">
        <v>2</v>
      </c>
      <c r="FJ9" s="31" t="s">
        <v>2</v>
      </c>
      <c r="FK9" s="31" t="s">
        <v>2</v>
      </c>
      <c r="FL9" s="31" t="s">
        <v>2</v>
      </c>
      <c r="FM9" s="31" t="s">
        <v>2</v>
      </c>
      <c r="FN9" s="32" t="s">
        <v>2</v>
      </c>
      <c r="FO9" s="31"/>
      <c r="FP9" s="31" t="s">
        <v>2</v>
      </c>
      <c r="FQ9" s="31" t="s">
        <v>2</v>
      </c>
      <c r="FR9" s="31" t="s">
        <v>2</v>
      </c>
      <c r="FS9" s="31" t="s">
        <v>2</v>
      </c>
      <c r="FT9" s="31" t="s">
        <v>2</v>
      </c>
      <c r="FU9" s="31" t="s">
        <v>2</v>
      </c>
      <c r="FV9" s="31" t="s">
        <v>2</v>
      </c>
      <c r="FW9" s="31" t="s">
        <v>2</v>
      </c>
      <c r="FX9" s="31" t="s">
        <v>2</v>
      </c>
      <c r="FY9" s="31" t="s">
        <v>2</v>
      </c>
      <c r="FZ9" s="31" t="s">
        <v>2</v>
      </c>
      <c r="GA9" s="30" t="s">
        <v>2</v>
      </c>
      <c r="GB9" s="31" t="s">
        <v>2</v>
      </c>
      <c r="GC9" s="31" t="s">
        <v>2</v>
      </c>
      <c r="GD9" s="31" t="s">
        <v>2</v>
      </c>
      <c r="GE9" s="31" t="s">
        <v>2</v>
      </c>
      <c r="GF9" s="31" t="s">
        <v>2</v>
      </c>
      <c r="GG9" s="31" t="s">
        <v>2</v>
      </c>
      <c r="GH9" s="31" t="s">
        <v>2</v>
      </c>
      <c r="GI9" s="31" t="s">
        <v>2</v>
      </c>
      <c r="GJ9" s="31" t="s">
        <v>2</v>
      </c>
      <c r="GK9" s="77" t="s">
        <v>2</v>
      </c>
      <c r="GL9" s="79">
        <v>0</v>
      </c>
      <c r="GM9" s="82">
        <v>0</v>
      </c>
      <c r="GN9" s="77">
        <v>0</v>
      </c>
      <c r="GO9" s="77" t="s">
        <v>2</v>
      </c>
      <c r="GP9" s="31" t="s">
        <v>2</v>
      </c>
      <c r="GQ9" s="31" t="s">
        <v>2</v>
      </c>
      <c r="GR9" s="31" t="s">
        <v>2</v>
      </c>
      <c r="GS9" s="31" t="s">
        <v>2</v>
      </c>
      <c r="GT9" s="31" t="s">
        <v>2</v>
      </c>
      <c r="GU9" s="31" t="s">
        <v>2</v>
      </c>
      <c r="GV9" s="31" t="s">
        <v>2</v>
      </c>
      <c r="GW9" s="31" t="s">
        <v>2</v>
      </c>
      <c r="GX9" s="31" t="s">
        <v>2</v>
      </c>
      <c r="GY9" s="30" t="s">
        <v>2</v>
      </c>
      <c r="GZ9" s="31" t="s">
        <v>2</v>
      </c>
      <c r="HA9" s="31" t="s">
        <v>2</v>
      </c>
      <c r="HB9" s="31" t="s">
        <v>2</v>
      </c>
      <c r="HC9" s="31">
        <v>153.61000000000001</v>
      </c>
      <c r="HD9" s="31" t="s">
        <v>2</v>
      </c>
      <c r="HE9" s="31" t="s">
        <v>2</v>
      </c>
      <c r="HF9" s="31" t="s">
        <v>2</v>
      </c>
      <c r="HG9" s="31" t="s">
        <v>2</v>
      </c>
      <c r="HH9" s="31" t="s">
        <v>2</v>
      </c>
      <c r="HI9" s="31" t="s">
        <v>2</v>
      </c>
      <c r="HJ9" s="31" t="s">
        <v>2</v>
      </c>
      <c r="HK9" s="30" t="s">
        <v>2</v>
      </c>
      <c r="HL9" s="31" t="s">
        <v>2</v>
      </c>
      <c r="HM9" s="31" t="s">
        <v>2</v>
      </c>
      <c r="HN9" s="31" t="s">
        <v>2</v>
      </c>
      <c r="HO9" s="31" t="s">
        <v>2</v>
      </c>
      <c r="HP9" s="31" t="s">
        <v>2</v>
      </c>
      <c r="HQ9" s="31" t="s">
        <v>2</v>
      </c>
      <c r="HR9" s="31" t="s">
        <v>2</v>
      </c>
      <c r="HS9" s="31" t="s">
        <v>2</v>
      </c>
      <c r="HT9" s="31" t="s">
        <v>2</v>
      </c>
      <c r="HU9" s="31" t="s">
        <v>2</v>
      </c>
      <c r="HV9" s="31" t="s">
        <v>2</v>
      </c>
      <c r="HW9" s="30" t="s">
        <v>2</v>
      </c>
      <c r="HX9" s="31" t="s">
        <v>2</v>
      </c>
      <c r="HY9" s="31" t="s">
        <v>2</v>
      </c>
      <c r="HZ9" s="31" t="s">
        <v>2</v>
      </c>
      <c r="IA9" s="31" t="s">
        <v>2</v>
      </c>
      <c r="IB9" s="31" t="s">
        <v>2</v>
      </c>
      <c r="IC9" s="31" t="s">
        <v>2</v>
      </c>
      <c r="ID9" s="31" t="s">
        <v>2</v>
      </c>
      <c r="IE9" s="31" t="s">
        <v>2</v>
      </c>
      <c r="IF9" s="31" t="s">
        <v>2</v>
      </c>
      <c r="IG9" s="31" t="s">
        <v>2</v>
      </c>
      <c r="IH9" s="31" t="s">
        <v>2</v>
      </c>
      <c r="II9" s="30" t="s">
        <v>2</v>
      </c>
      <c r="IJ9" s="31" t="s">
        <v>2</v>
      </c>
      <c r="IK9" s="31" t="s">
        <v>2</v>
      </c>
      <c r="IL9" s="31" t="s">
        <v>2</v>
      </c>
      <c r="IM9" s="31" t="s">
        <v>2</v>
      </c>
      <c r="IN9" s="31" t="s">
        <v>2</v>
      </c>
      <c r="IO9" s="31" t="s">
        <v>2</v>
      </c>
      <c r="IP9" s="31" t="s">
        <v>2</v>
      </c>
      <c r="IQ9" s="31" t="s">
        <v>2</v>
      </c>
      <c r="IR9" s="31" t="s">
        <v>2</v>
      </c>
      <c r="IS9" s="31" t="s">
        <v>2</v>
      </c>
      <c r="IT9" s="31" t="s">
        <v>2</v>
      </c>
      <c r="IU9" s="30" t="s">
        <v>2</v>
      </c>
      <c r="IV9" s="31" t="s">
        <v>2</v>
      </c>
      <c r="IW9" s="31" t="s">
        <v>2</v>
      </c>
      <c r="IX9" s="31" t="s">
        <v>2</v>
      </c>
      <c r="IY9" s="31" t="s">
        <v>2</v>
      </c>
      <c r="IZ9" s="31" t="s">
        <v>2</v>
      </c>
      <c r="JA9" s="31" t="s">
        <v>2</v>
      </c>
      <c r="JB9" s="31" t="s">
        <v>2</v>
      </c>
      <c r="JC9" s="31" t="s">
        <v>2</v>
      </c>
      <c r="JD9" s="31" t="s">
        <v>2</v>
      </c>
      <c r="JE9" s="31" t="s">
        <v>2</v>
      </c>
      <c r="JF9" s="31" t="s">
        <v>2</v>
      </c>
      <c r="JG9" s="69" t="s">
        <v>3</v>
      </c>
      <c r="JH9" s="71"/>
    </row>
    <row r="10" spans="2:272" ht="12.75" x14ac:dyDescent="0.2">
      <c r="B10" s="16" t="s">
        <v>4</v>
      </c>
      <c r="C10" s="24" t="s">
        <v>2</v>
      </c>
      <c r="D10" s="25" t="s">
        <v>2</v>
      </c>
      <c r="E10" s="25">
        <v>798</v>
      </c>
      <c r="F10" s="25">
        <v>58947</v>
      </c>
      <c r="G10" s="25">
        <v>53102</v>
      </c>
      <c r="H10" s="25">
        <v>49996</v>
      </c>
      <c r="I10" s="25">
        <v>42671</v>
      </c>
      <c r="J10" s="25" t="s">
        <v>2</v>
      </c>
      <c r="K10" s="25" t="s">
        <v>2</v>
      </c>
      <c r="L10" s="25">
        <v>44059</v>
      </c>
      <c r="M10" s="25">
        <v>61112</v>
      </c>
      <c r="N10" s="26">
        <v>32356</v>
      </c>
      <c r="O10" s="25">
        <v>11992</v>
      </c>
      <c r="P10" s="25" t="s">
        <v>2</v>
      </c>
      <c r="Q10" s="25" t="s">
        <v>2</v>
      </c>
      <c r="R10" s="25">
        <v>76822</v>
      </c>
      <c r="S10" s="25">
        <v>74100</v>
      </c>
      <c r="T10" s="25">
        <v>125805</v>
      </c>
      <c r="U10" s="25">
        <v>90818</v>
      </c>
      <c r="V10" s="25" t="s">
        <v>2</v>
      </c>
      <c r="W10" s="25" t="s">
        <v>2</v>
      </c>
      <c r="X10" s="25">
        <v>67</v>
      </c>
      <c r="Y10" s="25">
        <v>5876</v>
      </c>
      <c r="Z10" s="25">
        <v>55307</v>
      </c>
      <c r="AA10" s="27" t="s">
        <v>2</v>
      </c>
      <c r="AB10" s="28" t="s">
        <v>2</v>
      </c>
      <c r="AC10" s="28" t="s">
        <v>2</v>
      </c>
      <c r="AD10" s="28">
        <v>26034</v>
      </c>
      <c r="AE10" s="28">
        <v>61221</v>
      </c>
      <c r="AF10" s="28">
        <v>55868</v>
      </c>
      <c r="AG10" s="28">
        <v>42731</v>
      </c>
      <c r="AH10" s="28" t="s">
        <v>2</v>
      </c>
      <c r="AI10" s="28" t="s">
        <v>2</v>
      </c>
      <c r="AJ10" s="28" t="s">
        <v>2</v>
      </c>
      <c r="AK10" s="28">
        <v>92857</v>
      </c>
      <c r="AL10" s="29">
        <v>14711</v>
      </c>
      <c r="AM10" s="28" t="s">
        <v>2</v>
      </c>
      <c r="AN10" s="28" t="s">
        <v>2</v>
      </c>
      <c r="AO10" s="28">
        <v>7927</v>
      </c>
      <c r="AP10" s="28">
        <v>5822</v>
      </c>
      <c r="AQ10" s="28">
        <v>38359</v>
      </c>
      <c r="AR10" s="28">
        <v>60455</v>
      </c>
      <c r="AS10" s="28" t="s">
        <v>2</v>
      </c>
      <c r="AT10" s="28" t="s">
        <v>2</v>
      </c>
      <c r="AU10" s="28" t="s">
        <v>2</v>
      </c>
      <c r="AV10" s="28" t="s">
        <v>2</v>
      </c>
      <c r="AW10" s="28">
        <v>16696</v>
      </c>
      <c r="AX10" s="28">
        <v>24292</v>
      </c>
      <c r="AY10" s="27" t="s">
        <v>2</v>
      </c>
      <c r="AZ10" s="28" t="s">
        <v>2</v>
      </c>
      <c r="BA10" s="28" t="s">
        <v>2</v>
      </c>
      <c r="BB10" s="28">
        <v>27282</v>
      </c>
      <c r="BC10" s="28">
        <v>11136</v>
      </c>
      <c r="BD10" s="28">
        <v>49810</v>
      </c>
      <c r="BE10" s="28" t="s">
        <v>2</v>
      </c>
      <c r="BF10" s="28" t="s">
        <v>2</v>
      </c>
      <c r="BG10" s="28" t="s">
        <v>2</v>
      </c>
      <c r="BH10" s="28" t="s">
        <v>2</v>
      </c>
      <c r="BI10" s="28">
        <v>59130</v>
      </c>
      <c r="BJ10" s="29">
        <v>48650</v>
      </c>
      <c r="BK10" s="28" t="s">
        <v>2</v>
      </c>
      <c r="BL10" s="28" t="s">
        <v>2</v>
      </c>
      <c r="BM10" s="28" t="s">
        <v>2</v>
      </c>
      <c r="BN10" s="28">
        <v>28777</v>
      </c>
      <c r="BO10" s="28">
        <v>11113</v>
      </c>
      <c r="BP10" s="28">
        <v>69864</v>
      </c>
      <c r="BQ10" s="28" t="s">
        <v>2</v>
      </c>
      <c r="BR10" s="28" t="s">
        <v>2</v>
      </c>
      <c r="BS10" s="28" t="s">
        <v>2</v>
      </c>
      <c r="BT10" s="28" t="s">
        <v>2</v>
      </c>
      <c r="BU10" s="28">
        <v>38732</v>
      </c>
      <c r="BV10" s="28">
        <v>20727</v>
      </c>
      <c r="BW10" s="27" t="s">
        <v>2</v>
      </c>
      <c r="BX10" s="28" t="s">
        <v>2</v>
      </c>
      <c r="BY10" s="28" t="s">
        <v>2</v>
      </c>
      <c r="BZ10" s="28">
        <v>541</v>
      </c>
      <c r="CA10" s="28">
        <v>54407</v>
      </c>
      <c r="CB10" s="28">
        <v>38983</v>
      </c>
      <c r="CC10" s="28">
        <v>40787</v>
      </c>
      <c r="CD10" s="28" t="s">
        <v>2</v>
      </c>
      <c r="CE10" s="28" t="s">
        <v>2</v>
      </c>
      <c r="CF10" s="28" t="s">
        <v>2</v>
      </c>
      <c r="CG10" s="28">
        <v>12263</v>
      </c>
      <c r="CH10" s="29">
        <v>34305</v>
      </c>
      <c r="CI10" s="28">
        <v>2771.27</v>
      </c>
      <c r="CJ10" s="28" t="s">
        <v>2</v>
      </c>
      <c r="CK10" s="28" t="s">
        <v>2</v>
      </c>
      <c r="CL10" s="28" t="s">
        <v>2</v>
      </c>
      <c r="CM10" s="28">
        <v>16910.96</v>
      </c>
      <c r="CN10" s="28">
        <v>71707</v>
      </c>
      <c r="CO10" s="28">
        <v>989.52</v>
      </c>
      <c r="CP10" s="28" t="s">
        <v>2</v>
      </c>
      <c r="CQ10" s="28" t="s">
        <v>2</v>
      </c>
      <c r="CR10" s="28" t="s">
        <v>2</v>
      </c>
      <c r="CS10" s="28" t="s">
        <v>2</v>
      </c>
      <c r="CT10" s="28">
        <v>391.28</v>
      </c>
      <c r="CU10" s="30">
        <v>11943</v>
      </c>
      <c r="CV10" s="31" t="s">
        <v>2</v>
      </c>
      <c r="CW10" s="31" t="s">
        <v>2</v>
      </c>
      <c r="CX10" s="31">
        <v>14311</v>
      </c>
      <c r="CY10" s="31">
        <v>57893</v>
      </c>
      <c r="CZ10" s="31">
        <v>21870</v>
      </c>
      <c r="DA10" s="31" t="s">
        <v>2</v>
      </c>
      <c r="DB10" s="31" t="s">
        <v>2</v>
      </c>
      <c r="DC10" s="31" t="s">
        <v>2</v>
      </c>
      <c r="DD10" s="31" t="s">
        <v>2</v>
      </c>
      <c r="DE10" s="31">
        <v>21278</v>
      </c>
      <c r="DF10" s="31">
        <v>75387</v>
      </c>
      <c r="DG10" s="30">
        <v>19417</v>
      </c>
      <c r="DH10" s="31" t="s">
        <v>2</v>
      </c>
      <c r="DI10" s="31" t="s">
        <v>2</v>
      </c>
      <c r="DJ10" s="31" t="s">
        <v>2</v>
      </c>
      <c r="DK10" s="31">
        <v>14640</v>
      </c>
      <c r="DL10" s="31">
        <v>66581</v>
      </c>
      <c r="DM10" s="31">
        <v>3088</v>
      </c>
      <c r="DN10" s="31" t="s">
        <v>2</v>
      </c>
      <c r="DO10" s="31" t="s">
        <v>2</v>
      </c>
      <c r="DP10" s="31" t="s">
        <v>2</v>
      </c>
      <c r="DQ10" s="31" t="s">
        <v>2</v>
      </c>
      <c r="DR10" s="31">
        <v>11140</v>
      </c>
      <c r="DS10" s="31" t="s">
        <v>2</v>
      </c>
      <c r="DT10" s="31" t="s">
        <v>2</v>
      </c>
      <c r="DU10" s="31" t="s">
        <v>2</v>
      </c>
      <c r="DV10" s="31" t="s">
        <v>2</v>
      </c>
      <c r="DW10" s="31" t="s">
        <v>2</v>
      </c>
      <c r="DX10" s="31" t="s">
        <v>2</v>
      </c>
      <c r="DY10" s="31" t="s">
        <v>2</v>
      </c>
      <c r="DZ10" s="31" t="s">
        <v>2</v>
      </c>
      <c r="EA10" s="31" t="s">
        <v>2</v>
      </c>
      <c r="EB10" s="31" t="s">
        <v>2</v>
      </c>
      <c r="EC10" s="31" t="s">
        <v>2</v>
      </c>
      <c r="ED10" s="31" t="s">
        <v>2</v>
      </c>
      <c r="EE10" s="30" t="s">
        <v>2</v>
      </c>
      <c r="EF10" s="31" t="s">
        <v>2</v>
      </c>
      <c r="EG10" s="31" t="s">
        <v>2</v>
      </c>
      <c r="EH10" s="31" t="s">
        <v>2</v>
      </c>
      <c r="EI10" s="31" t="s">
        <v>2</v>
      </c>
      <c r="EJ10" s="31" t="s">
        <v>2</v>
      </c>
      <c r="EK10" s="31" t="s">
        <v>2</v>
      </c>
      <c r="EL10" s="31" t="s">
        <v>2</v>
      </c>
      <c r="EM10" s="31" t="s">
        <v>2</v>
      </c>
      <c r="EN10" s="31" t="s">
        <v>2</v>
      </c>
      <c r="EO10" s="31" t="s">
        <v>2</v>
      </c>
      <c r="EP10" s="31" t="s">
        <v>2</v>
      </c>
      <c r="EQ10" s="30" t="s">
        <v>2</v>
      </c>
      <c r="ER10" s="31" t="s">
        <v>2</v>
      </c>
      <c r="ES10" s="31" t="s">
        <v>2</v>
      </c>
      <c r="ET10" s="31">
        <v>16927.39</v>
      </c>
      <c r="EU10" s="31" t="s">
        <v>2</v>
      </c>
      <c r="EV10" s="31">
        <v>14713.45</v>
      </c>
      <c r="EW10" s="31">
        <v>7943</v>
      </c>
      <c r="EX10" s="31" t="s">
        <v>2</v>
      </c>
      <c r="EY10" s="31" t="s">
        <v>2</v>
      </c>
      <c r="EZ10" s="31" t="s">
        <v>2</v>
      </c>
      <c r="FA10" s="31">
        <v>617</v>
      </c>
      <c r="FB10" s="31">
        <v>16694</v>
      </c>
      <c r="FC10" s="30">
        <v>5287</v>
      </c>
      <c r="FD10" s="31" t="s">
        <v>2</v>
      </c>
      <c r="FE10" s="31" t="s">
        <v>2</v>
      </c>
      <c r="FF10" s="31" t="s">
        <v>2</v>
      </c>
      <c r="FG10" s="31" t="s">
        <v>2</v>
      </c>
      <c r="FH10" s="31">
        <v>4640</v>
      </c>
      <c r="FI10" s="31">
        <v>26918</v>
      </c>
      <c r="FJ10" s="31" t="s">
        <v>2</v>
      </c>
      <c r="FK10" s="31" t="s">
        <v>2</v>
      </c>
      <c r="FL10" s="31" t="s">
        <v>2</v>
      </c>
      <c r="FM10" s="31">
        <v>7761</v>
      </c>
      <c r="FN10" s="32">
        <v>41982</v>
      </c>
      <c r="FO10" s="31">
        <v>29935.91</v>
      </c>
      <c r="FP10" s="31" t="s">
        <v>2</v>
      </c>
      <c r="FQ10" s="31" t="s">
        <v>2</v>
      </c>
      <c r="FR10" s="31">
        <v>5133.3900000000003</v>
      </c>
      <c r="FS10" s="31">
        <v>49436.480000000003</v>
      </c>
      <c r="FT10" s="31">
        <v>50932.05</v>
      </c>
      <c r="FU10" s="31">
        <v>8530.7099999999991</v>
      </c>
      <c r="FV10" s="31" t="s">
        <v>2</v>
      </c>
      <c r="FW10" s="31" t="s">
        <v>2</v>
      </c>
      <c r="FX10" s="31" t="s">
        <v>2</v>
      </c>
      <c r="FY10" s="31">
        <v>90.76</v>
      </c>
      <c r="FZ10" s="31" t="s">
        <v>2</v>
      </c>
      <c r="GA10" s="30">
        <v>20050.5</v>
      </c>
      <c r="GB10" s="31" t="s">
        <v>2</v>
      </c>
      <c r="GC10" s="31" t="s">
        <v>2</v>
      </c>
      <c r="GD10" s="31">
        <v>40717.629999999997</v>
      </c>
      <c r="GE10" s="31">
        <v>43837.55</v>
      </c>
      <c r="GF10" s="31">
        <v>25530.47</v>
      </c>
      <c r="GG10" s="31" t="s">
        <v>2</v>
      </c>
      <c r="GH10" s="31" t="s">
        <v>2</v>
      </c>
      <c r="GI10" s="31" t="s">
        <v>2</v>
      </c>
      <c r="GJ10" s="31" t="s">
        <v>2</v>
      </c>
      <c r="GK10" s="77">
        <v>11517.34</v>
      </c>
      <c r="GL10" s="79">
        <v>13485.75</v>
      </c>
      <c r="GM10" s="82">
        <v>0</v>
      </c>
      <c r="GN10" s="77">
        <v>0</v>
      </c>
      <c r="GO10" s="77" t="s">
        <v>2</v>
      </c>
      <c r="GP10" s="31">
        <v>1611.2</v>
      </c>
      <c r="GQ10" s="31">
        <v>26101.02</v>
      </c>
      <c r="GR10" s="31">
        <v>62069.42</v>
      </c>
      <c r="GS10" s="31">
        <v>40027.730000000003</v>
      </c>
      <c r="GT10" s="31" t="s">
        <v>2</v>
      </c>
      <c r="GU10" s="31" t="s">
        <v>2</v>
      </c>
      <c r="GV10" s="31" t="s">
        <v>2</v>
      </c>
      <c r="GW10" s="31">
        <v>3176.89</v>
      </c>
      <c r="GX10" s="31">
        <v>7357.77</v>
      </c>
      <c r="GY10" s="30">
        <v>475.53</v>
      </c>
      <c r="GZ10" s="31" t="s">
        <v>2</v>
      </c>
      <c r="HA10" s="31" t="s">
        <v>2</v>
      </c>
      <c r="HB10" s="31" t="s">
        <v>2</v>
      </c>
      <c r="HC10" s="31" t="s">
        <v>2</v>
      </c>
      <c r="HD10" s="31">
        <v>58086.080000000002</v>
      </c>
      <c r="HE10" s="31">
        <v>40834.400000000001</v>
      </c>
      <c r="HF10" s="31" t="s">
        <v>2</v>
      </c>
      <c r="HG10" s="31" t="s">
        <v>2</v>
      </c>
      <c r="HH10" s="31" t="s">
        <v>2</v>
      </c>
      <c r="HI10" s="31">
        <v>34558.29</v>
      </c>
      <c r="HJ10" s="31">
        <v>48333.11</v>
      </c>
      <c r="HK10" s="30">
        <v>12778.42</v>
      </c>
      <c r="HL10" s="31" t="s">
        <v>2</v>
      </c>
      <c r="HM10" s="31" t="s">
        <v>2</v>
      </c>
      <c r="HN10" s="31">
        <v>4999.0200000000004</v>
      </c>
      <c r="HO10" s="31">
        <v>47438.85</v>
      </c>
      <c r="HP10" s="31">
        <v>45474.86</v>
      </c>
      <c r="HQ10" s="31">
        <v>17964.2</v>
      </c>
      <c r="HR10" s="31" t="s">
        <v>2</v>
      </c>
      <c r="HS10" s="31" t="s">
        <v>2</v>
      </c>
      <c r="HT10" s="31" t="s">
        <v>2</v>
      </c>
      <c r="HU10" s="31">
        <v>5726.12</v>
      </c>
      <c r="HV10" s="31">
        <v>3482.41</v>
      </c>
      <c r="HW10" s="30" t="s">
        <v>2</v>
      </c>
      <c r="HX10" s="31" t="s">
        <v>2</v>
      </c>
      <c r="HY10" s="31" t="s">
        <v>2</v>
      </c>
      <c r="HZ10" s="31" t="s">
        <v>2</v>
      </c>
      <c r="IA10" s="31">
        <v>17806.05</v>
      </c>
      <c r="IB10" s="31">
        <v>38395.42</v>
      </c>
      <c r="IC10" s="31">
        <v>2438.7199999999998</v>
      </c>
      <c r="ID10" s="31" t="s">
        <v>2</v>
      </c>
      <c r="IE10" s="31" t="s">
        <v>2</v>
      </c>
      <c r="IF10" s="31" t="s">
        <v>2</v>
      </c>
      <c r="IG10" s="31">
        <v>1590.59</v>
      </c>
      <c r="IH10" s="31">
        <v>60456.73</v>
      </c>
      <c r="II10" s="30">
        <v>29295.9</v>
      </c>
      <c r="IJ10" s="31" t="s">
        <v>2</v>
      </c>
      <c r="IK10" s="31" t="s">
        <v>2</v>
      </c>
      <c r="IL10" s="31" t="s">
        <v>2</v>
      </c>
      <c r="IM10" s="31" t="s">
        <v>2</v>
      </c>
      <c r="IN10" s="31">
        <v>9127.5400000000009</v>
      </c>
      <c r="IO10" s="31" t="s">
        <v>2</v>
      </c>
      <c r="IP10" s="31">
        <v>9252.18</v>
      </c>
      <c r="IQ10" s="31" t="s">
        <v>2</v>
      </c>
      <c r="IR10" s="31">
        <v>1134.27</v>
      </c>
      <c r="IS10" s="31">
        <v>1491.33</v>
      </c>
      <c r="IT10" s="31" t="s">
        <v>2</v>
      </c>
      <c r="IU10" s="30" t="s">
        <v>2</v>
      </c>
      <c r="IV10" s="31" t="s">
        <v>2</v>
      </c>
      <c r="IW10" s="31" t="s">
        <v>2</v>
      </c>
      <c r="IX10" s="87">
        <v>31871.78</v>
      </c>
      <c r="IY10" s="31">
        <v>64479</v>
      </c>
      <c r="IZ10" s="31" t="s">
        <v>2</v>
      </c>
      <c r="JA10" s="31" t="s">
        <v>2</v>
      </c>
      <c r="JB10" s="31" t="s">
        <v>2</v>
      </c>
      <c r="JC10" s="31" t="s">
        <v>2</v>
      </c>
      <c r="JD10" s="31" t="s">
        <v>2</v>
      </c>
      <c r="JE10" s="31" t="s">
        <v>2</v>
      </c>
      <c r="JF10" s="31">
        <v>5453.4</v>
      </c>
      <c r="JG10" s="69" t="s">
        <v>4</v>
      </c>
      <c r="JH10" s="71"/>
    </row>
    <row r="11" spans="2:272" x14ac:dyDescent="0.2">
      <c r="B11" s="16" t="s">
        <v>53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7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9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7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9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7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9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30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0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0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0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0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0"/>
      <c r="FD11" s="31"/>
      <c r="FE11" s="31"/>
      <c r="FF11" s="31"/>
      <c r="FG11" s="31"/>
      <c r="FH11" s="31"/>
      <c r="FI11" s="31"/>
      <c r="FJ11" s="31" t="s">
        <v>2</v>
      </c>
      <c r="FK11" s="31" t="s">
        <v>2</v>
      </c>
      <c r="FL11" s="31" t="s">
        <v>2</v>
      </c>
      <c r="FM11" s="31"/>
      <c r="FN11" s="32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0"/>
      <c r="GB11" s="31"/>
      <c r="GC11" s="31"/>
      <c r="GD11" s="31"/>
      <c r="GE11" s="31"/>
      <c r="GF11" s="31"/>
      <c r="GG11" s="31"/>
      <c r="GH11" s="31"/>
      <c r="GI11" s="31"/>
      <c r="GJ11" s="31"/>
      <c r="GK11" s="77"/>
      <c r="GL11" s="79"/>
      <c r="GM11" s="82"/>
      <c r="GN11" s="77"/>
      <c r="GO11" s="77"/>
      <c r="GP11" s="31"/>
      <c r="GQ11" s="31"/>
      <c r="GR11" s="31"/>
      <c r="GS11" s="31"/>
      <c r="GT11" s="31"/>
      <c r="GU11" s="31"/>
      <c r="GV11" s="31"/>
      <c r="GW11" s="31"/>
      <c r="GX11" s="31"/>
      <c r="GY11" s="30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0" t="s">
        <v>2</v>
      </c>
      <c r="HL11" s="31">
        <v>227.29</v>
      </c>
      <c r="HM11" s="31">
        <v>63.97</v>
      </c>
      <c r="HN11" s="31">
        <v>207.33</v>
      </c>
      <c r="HO11" s="31">
        <v>100.9</v>
      </c>
      <c r="HP11" s="31">
        <v>17.8</v>
      </c>
      <c r="HQ11" s="31">
        <v>26.71</v>
      </c>
      <c r="HR11" s="31">
        <v>33.79</v>
      </c>
      <c r="HS11" s="31">
        <v>12.8</v>
      </c>
      <c r="HT11" s="31" t="s">
        <v>2</v>
      </c>
      <c r="HU11" s="31">
        <v>30.44</v>
      </c>
      <c r="HV11" s="31">
        <v>25.26</v>
      </c>
      <c r="HW11" s="30">
        <v>248.45</v>
      </c>
      <c r="HX11" s="31">
        <v>102.1</v>
      </c>
      <c r="HY11" s="31">
        <v>321.89999999999998</v>
      </c>
      <c r="HZ11" s="31">
        <v>118.27</v>
      </c>
      <c r="IA11" s="31" t="s">
        <v>2</v>
      </c>
      <c r="IB11" s="31">
        <v>5.57</v>
      </c>
      <c r="IC11" s="31">
        <v>184.21</v>
      </c>
      <c r="ID11" s="31">
        <v>169.47</v>
      </c>
      <c r="IE11" s="31">
        <v>68.930000000000007</v>
      </c>
      <c r="IF11" s="31">
        <v>107.61</v>
      </c>
      <c r="IG11" s="31">
        <v>127.52</v>
      </c>
      <c r="IH11" s="31">
        <v>300.45</v>
      </c>
      <c r="II11" s="30">
        <v>116.01</v>
      </c>
      <c r="IJ11" s="31">
        <v>138.4</v>
      </c>
      <c r="IK11" s="31">
        <v>28.29</v>
      </c>
      <c r="IL11" s="31" t="s">
        <v>2</v>
      </c>
      <c r="IM11" s="31" t="s">
        <v>2</v>
      </c>
      <c r="IN11" s="31" t="s">
        <v>2</v>
      </c>
      <c r="IO11" s="31" t="s">
        <v>2</v>
      </c>
      <c r="IP11" s="31">
        <v>45.84</v>
      </c>
      <c r="IQ11" s="31">
        <v>43.05</v>
      </c>
      <c r="IR11" s="31">
        <v>4.83</v>
      </c>
      <c r="IS11" s="31">
        <v>0.14000000000000001</v>
      </c>
      <c r="IT11" s="31">
        <v>150.69</v>
      </c>
      <c r="IU11" s="30">
        <v>195.58</v>
      </c>
      <c r="IV11" s="31">
        <v>85.82</v>
      </c>
      <c r="IW11" s="31">
        <v>31.33</v>
      </c>
      <c r="IX11" s="31">
        <v>4</v>
      </c>
      <c r="IY11" s="31" t="s">
        <v>2</v>
      </c>
      <c r="IZ11" s="31" t="s">
        <v>2</v>
      </c>
      <c r="JA11" s="31" t="s">
        <v>2</v>
      </c>
      <c r="JB11" s="31" t="s">
        <v>2</v>
      </c>
      <c r="JC11" s="31" t="s">
        <v>2</v>
      </c>
      <c r="JD11" s="31" t="s">
        <v>2</v>
      </c>
      <c r="JE11" s="31" t="s">
        <v>2</v>
      </c>
      <c r="JF11" s="31" t="s">
        <v>2</v>
      </c>
      <c r="JG11" s="69" t="s">
        <v>53</v>
      </c>
      <c r="JH11" s="71"/>
    </row>
    <row r="12" spans="2:272" x14ac:dyDescent="0.2">
      <c r="B12" s="16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7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7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9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7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9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30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0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0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0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0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0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2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0"/>
      <c r="GB12" s="31"/>
      <c r="GC12" s="31"/>
      <c r="GD12" s="31"/>
      <c r="GE12" s="31"/>
      <c r="GF12" s="31"/>
      <c r="GG12" s="31"/>
      <c r="GH12" s="31"/>
      <c r="GI12" s="31"/>
      <c r="GJ12" s="31"/>
      <c r="GK12" s="77"/>
      <c r="GL12" s="79"/>
      <c r="GM12" s="82"/>
      <c r="GN12" s="77"/>
      <c r="GO12" s="77"/>
      <c r="GP12" s="31"/>
      <c r="GQ12" s="31"/>
      <c r="GR12" s="31"/>
      <c r="GS12" s="31"/>
      <c r="GT12" s="31"/>
      <c r="GU12" s="31"/>
      <c r="GV12" s="31"/>
      <c r="GW12" s="31"/>
      <c r="GX12" s="31"/>
      <c r="GY12" s="30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0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0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0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0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69"/>
      <c r="JH12" s="71"/>
    </row>
    <row r="13" spans="2:272" x14ac:dyDescent="0.2">
      <c r="B13" s="17" t="s">
        <v>29</v>
      </c>
      <c r="C13" s="33">
        <f>SUM(C14:C15)</f>
        <v>0</v>
      </c>
      <c r="D13" s="34">
        <f t="shared" ref="D13:BO13" si="14">SUM(D14:D15)</f>
        <v>0</v>
      </c>
      <c r="E13" s="34">
        <f t="shared" si="14"/>
        <v>63502</v>
      </c>
      <c r="F13" s="34">
        <f t="shared" si="14"/>
        <v>290055</v>
      </c>
      <c r="G13" s="34">
        <f t="shared" si="14"/>
        <v>240209</v>
      </c>
      <c r="H13" s="34">
        <f t="shared" si="14"/>
        <v>95967</v>
      </c>
      <c r="I13" s="34">
        <f t="shared" si="14"/>
        <v>42300</v>
      </c>
      <c r="J13" s="34">
        <f t="shared" si="14"/>
        <v>0</v>
      </c>
      <c r="K13" s="34">
        <f t="shared" si="14"/>
        <v>0</v>
      </c>
      <c r="L13" s="34">
        <f t="shared" si="14"/>
        <v>144171</v>
      </c>
      <c r="M13" s="34">
        <f t="shared" si="14"/>
        <v>219524</v>
      </c>
      <c r="N13" s="35">
        <f t="shared" si="14"/>
        <v>64491</v>
      </c>
      <c r="O13" s="34">
        <f t="shared" si="14"/>
        <v>35225</v>
      </c>
      <c r="P13" s="34">
        <f t="shared" si="14"/>
        <v>0</v>
      </c>
      <c r="Q13" s="34">
        <f t="shared" si="14"/>
        <v>0</v>
      </c>
      <c r="R13" s="34">
        <f t="shared" si="14"/>
        <v>241313</v>
      </c>
      <c r="S13" s="34">
        <f t="shared" si="14"/>
        <v>368702</v>
      </c>
      <c r="T13" s="34">
        <f t="shared" si="14"/>
        <v>198103</v>
      </c>
      <c r="U13" s="34">
        <f t="shared" si="14"/>
        <v>43076</v>
      </c>
      <c r="V13" s="34">
        <f t="shared" si="14"/>
        <v>0</v>
      </c>
      <c r="W13" s="34">
        <f t="shared" si="14"/>
        <v>0</v>
      </c>
      <c r="X13" s="34">
        <f t="shared" si="14"/>
        <v>46879</v>
      </c>
      <c r="Y13" s="34">
        <f t="shared" si="14"/>
        <v>176535</v>
      </c>
      <c r="Z13" s="34">
        <f t="shared" si="14"/>
        <v>117808</v>
      </c>
      <c r="AA13" s="36">
        <f t="shared" si="14"/>
        <v>0</v>
      </c>
      <c r="AB13" s="37">
        <f t="shared" si="14"/>
        <v>0</v>
      </c>
      <c r="AC13" s="37">
        <f t="shared" si="14"/>
        <v>0</v>
      </c>
      <c r="AD13" s="37">
        <f t="shared" si="14"/>
        <v>79844</v>
      </c>
      <c r="AE13" s="37">
        <f t="shared" si="14"/>
        <v>35461</v>
      </c>
      <c r="AF13" s="37">
        <f t="shared" si="14"/>
        <v>182968</v>
      </c>
      <c r="AG13" s="37">
        <f t="shared" si="14"/>
        <v>7596</v>
      </c>
      <c r="AH13" s="37">
        <f t="shared" si="14"/>
        <v>0</v>
      </c>
      <c r="AI13" s="37">
        <f t="shared" si="14"/>
        <v>0</v>
      </c>
      <c r="AJ13" s="37">
        <f t="shared" si="14"/>
        <v>0</v>
      </c>
      <c r="AK13" s="37">
        <f t="shared" si="14"/>
        <v>228403</v>
      </c>
      <c r="AL13" s="38">
        <f t="shared" si="14"/>
        <v>40280</v>
      </c>
      <c r="AM13" s="37">
        <f t="shared" si="14"/>
        <v>0</v>
      </c>
      <c r="AN13" s="37">
        <f t="shared" si="14"/>
        <v>0</v>
      </c>
      <c r="AO13" s="37">
        <f t="shared" si="14"/>
        <v>8900</v>
      </c>
      <c r="AP13" s="37">
        <f t="shared" si="14"/>
        <v>4959</v>
      </c>
      <c r="AQ13" s="37">
        <f t="shared" si="14"/>
        <v>168400</v>
      </c>
      <c r="AR13" s="37">
        <f t="shared" si="14"/>
        <v>195697</v>
      </c>
      <c r="AS13" s="37">
        <f t="shared" si="14"/>
        <v>0</v>
      </c>
      <c r="AT13" s="37">
        <f t="shared" si="14"/>
        <v>0</v>
      </c>
      <c r="AU13" s="37">
        <f t="shared" si="14"/>
        <v>0</v>
      </c>
      <c r="AV13" s="37">
        <f t="shared" si="14"/>
        <v>0</v>
      </c>
      <c r="AW13" s="37">
        <f t="shared" si="14"/>
        <v>156108</v>
      </c>
      <c r="AX13" s="37">
        <f t="shared" si="14"/>
        <v>167037</v>
      </c>
      <c r="AY13" s="36">
        <f t="shared" si="14"/>
        <v>0</v>
      </c>
      <c r="AZ13" s="37">
        <f t="shared" si="14"/>
        <v>0</v>
      </c>
      <c r="BA13" s="37">
        <f t="shared" si="14"/>
        <v>0</v>
      </c>
      <c r="BB13" s="37">
        <f t="shared" si="14"/>
        <v>88882</v>
      </c>
      <c r="BC13" s="37">
        <f t="shared" si="14"/>
        <v>143581</v>
      </c>
      <c r="BD13" s="37">
        <f t="shared" si="14"/>
        <v>203517</v>
      </c>
      <c r="BE13" s="37">
        <f t="shared" si="14"/>
        <v>0</v>
      </c>
      <c r="BF13" s="37">
        <f t="shared" si="14"/>
        <v>0</v>
      </c>
      <c r="BG13" s="37">
        <f t="shared" si="14"/>
        <v>0</v>
      </c>
      <c r="BH13" s="37">
        <f t="shared" si="14"/>
        <v>0</v>
      </c>
      <c r="BI13" s="37">
        <f t="shared" si="14"/>
        <v>186787</v>
      </c>
      <c r="BJ13" s="38">
        <f t="shared" si="14"/>
        <v>199109</v>
      </c>
      <c r="BK13" s="37">
        <f t="shared" si="14"/>
        <v>0</v>
      </c>
      <c r="BL13" s="37">
        <f t="shared" si="14"/>
        <v>0</v>
      </c>
      <c r="BM13" s="37">
        <f t="shared" si="14"/>
        <v>0</v>
      </c>
      <c r="BN13" s="37">
        <f t="shared" si="14"/>
        <v>201730</v>
      </c>
      <c r="BO13" s="37">
        <f t="shared" si="14"/>
        <v>116286</v>
      </c>
      <c r="BP13" s="37">
        <f t="shared" ref="BP13:EA13" si="15">SUM(BP14:BP15)</f>
        <v>233500</v>
      </c>
      <c r="BQ13" s="37">
        <f t="shared" si="15"/>
        <v>0</v>
      </c>
      <c r="BR13" s="37">
        <f t="shared" si="15"/>
        <v>0</v>
      </c>
      <c r="BS13" s="37">
        <f t="shared" si="15"/>
        <v>0</v>
      </c>
      <c r="BT13" s="37">
        <f t="shared" si="15"/>
        <v>0</v>
      </c>
      <c r="BU13" s="37">
        <f t="shared" si="15"/>
        <v>134007</v>
      </c>
      <c r="BV13" s="37">
        <f t="shared" si="15"/>
        <v>34806</v>
      </c>
      <c r="BW13" s="36">
        <f t="shared" si="15"/>
        <v>0</v>
      </c>
      <c r="BX13" s="37">
        <f t="shared" si="15"/>
        <v>0</v>
      </c>
      <c r="BY13" s="37">
        <f t="shared" si="15"/>
        <v>0</v>
      </c>
      <c r="BZ13" s="37">
        <f t="shared" si="15"/>
        <v>66970</v>
      </c>
      <c r="CA13" s="37">
        <f t="shared" si="15"/>
        <v>134699</v>
      </c>
      <c r="CB13" s="37">
        <f t="shared" si="15"/>
        <v>157331</v>
      </c>
      <c r="CC13" s="37">
        <f t="shared" si="15"/>
        <v>38703</v>
      </c>
      <c r="CD13" s="37">
        <f t="shared" si="15"/>
        <v>0</v>
      </c>
      <c r="CE13" s="37">
        <f t="shared" si="15"/>
        <v>0</v>
      </c>
      <c r="CF13" s="37">
        <f t="shared" si="15"/>
        <v>0</v>
      </c>
      <c r="CG13" s="37">
        <f t="shared" si="15"/>
        <v>67727</v>
      </c>
      <c r="CH13" s="38">
        <f t="shared" si="15"/>
        <v>13945</v>
      </c>
      <c r="CI13" s="37">
        <f t="shared" si="15"/>
        <v>0</v>
      </c>
      <c r="CJ13" s="37">
        <f t="shared" si="15"/>
        <v>0</v>
      </c>
      <c r="CK13" s="37">
        <f t="shared" si="15"/>
        <v>0</v>
      </c>
      <c r="CL13" s="37">
        <f t="shared" si="15"/>
        <v>0</v>
      </c>
      <c r="CM13" s="37">
        <f t="shared" si="15"/>
        <v>181499.28</v>
      </c>
      <c r="CN13" s="37">
        <f t="shared" si="15"/>
        <v>223364.04</v>
      </c>
      <c r="CO13" s="37">
        <f t="shared" si="15"/>
        <v>54208.875</v>
      </c>
      <c r="CP13" s="37">
        <f t="shared" si="15"/>
        <v>0</v>
      </c>
      <c r="CQ13" s="37">
        <f t="shared" si="15"/>
        <v>0</v>
      </c>
      <c r="CR13" s="37">
        <f t="shared" si="15"/>
        <v>0</v>
      </c>
      <c r="CS13" s="37">
        <f t="shared" si="15"/>
        <v>17422</v>
      </c>
      <c r="CT13" s="37">
        <f t="shared" si="15"/>
        <v>6009.33</v>
      </c>
      <c r="CU13" s="36">
        <f t="shared" si="15"/>
        <v>28426</v>
      </c>
      <c r="CV13" s="37">
        <f t="shared" si="15"/>
        <v>0</v>
      </c>
      <c r="CW13" s="37">
        <f t="shared" si="15"/>
        <v>0</v>
      </c>
      <c r="CX13" s="37">
        <f t="shared" si="15"/>
        <v>73233</v>
      </c>
      <c r="CY13" s="37">
        <f t="shared" si="15"/>
        <v>1059</v>
      </c>
      <c r="CZ13" s="37">
        <f t="shared" si="15"/>
        <v>8183</v>
      </c>
      <c r="DA13" s="37">
        <f t="shared" si="15"/>
        <v>0</v>
      </c>
      <c r="DB13" s="37">
        <f t="shared" si="15"/>
        <v>0</v>
      </c>
      <c r="DC13" s="37">
        <f t="shared" si="15"/>
        <v>0</v>
      </c>
      <c r="DD13" s="37">
        <f t="shared" si="15"/>
        <v>0</v>
      </c>
      <c r="DE13" s="37">
        <f t="shared" si="15"/>
        <v>73180</v>
      </c>
      <c r="DF13" s="37">
        <f t="shared" si="15"/>
        <v>281035</v>
      </c>
      <c r="DG13" s="36">
        <f t="shared" si="15"/>
        <v>68083</v>
      </c>
      <c r="DH13" s="37">
        <f t="shared" si="15"/>
        <v>0</v>
      </c>
      <c r="DI13" s="37">
        <f t="shared" si="15"/>
        <v>0</v>
      </c>
      <c r="DJ13" s="37">
        <f t="shared" si="15"/>
        <v>0</v>
      </c>
      <c r="DK13" s="37">
        <f t="shared" si="15"/>
        <v>117383</v>
      </c>
      <c r="DL13" s="37">
        <f t="shared" si="15"/>
        <v>278341</v>
      </c>
      <c r="DM13" s="37">
        <f t="shared" si="15"/>
        <v>101460</v>
      </c>
      <c r="DN13" s="37">
        <f t="shared" si="15"/>
        <v>0</v>
      </c>
      <c r="DO13" s="37">
        <f t="shared" si="15"/>
        <v>0</v>
      </c>
      <c r="DP13" s="37">
        <f t="shared" si="15"/>
        <v>0</v>
      </c>
      <c r="DQ13" s="37">
        <f t="shared" si="15"/>
        <v>0</v>
      </c>
      <c r="DR13" s="37">
        <f t="shared" si="15"/>
        <v>0</v>
      </c>
      <c r="DS13" s="36">
        <f t="shared" si="15"/>
        <v>2253</v>
      </c>
      <c r="DT13" s="37">
        <f t="shared" si="15"/>
        <v>0</v>
      </c>
      <c r="DU13" s="37">
        <f t="shared" si="15"/>
        <v>0</v>
      </c>
      <c r="DV13" s="37">
        <f t="shared" si="15"/>
        <v>0</v>
      </c>
      <c r="DW13" s="37">
        <f t="shared" si="15"/>
        <v>58332</v>
      </c>
      <c r="DX13" s="37">
        <f t="shared" si="15"/>
        <v>146451</v>
      </c>
      <c r="DY13" s="37">
        <f t="shared" si="15"/>
        <v>61742</v>
      </c>
      <c r="DZ13" s="37">
        <f t="shared" si="15"/>
        <v>0</v>
      </c>
      <c r="EA13" s="37">
        <f t="shared" si="15"/>
        <v>0</v>
      </c>
      <c r="EB13" s="37">
        <f>SUM(EB14:EB15)</f>
        <v>0</v>
      </c>
      <c r="EC13" s="37">
        <f>SUM(EC14:EC15)</f>
        <v>206366</v>
      </c>
      <c r="ED13" s="37">
        <f>SUM(ED14:ED15)</f>
        <v>251936</v>
      </c>
      <c r="EE13" s="36">
        <f t="shared" ref="EE13:EN13" si="16">SUM(EE14:EE15)</f>
        <v>78337</v>
      </c>
      <c r="EF13" s="37">
        <f t="shared" si="16"/>
        <v>0</v>
      </c>
      <c r="EG13" s="37">
        <f t="shared" si="16"/>
        <v>0</v>
      </c>
      <c r="EH13" s="37">
        <f t="shared" si="16"/>
        <v>0</v>
      </c>
      <c r="EI13" s="37">
        <f t="shared" si="16"/>
        <v>16425.740000000002</v>
      </c>
      <c r="EJ13" s="37">
        <f t="shared" si="16"/>
        <v>165203.67000000001</v>
      </c>
      <c r="EK13" s="37">
        <f t="shared" si="16"/>
        <v>6975.58</v>
      </c>
      <c r="EL13" s="37">
        <f t="shared" si="16"/>
        <v>0</v>
      </c>
      <c r="EM13" s="37">
        <f t="shared" si="16"/>
        <v>0</v>
      </c>
      <c r="EN13" s="37">
        <f t="shared" si="16"/>
        <v>0</v>
      </c>
      <c r="EO13" s="37">
        <f t="shared" ref="EO13:ET13" si="17">SUM(EO14:EO15)</f>
        <v>0</v>
      </c>
      <c r="EP13" s="37">
        <f t="shared" si="17"/>
        <v>0</v>
      </c>
      <c r="EQ13" s="36">
        <f t="shared" si="17"/>
        <v>0</v>
      </c>
      <c r="ER13" s="37">
        <f t="shared" si="17"/>
        <v>0</v>
      </c>
      <c r="ES13" s="37">
        <f t="shared" si="17"/>
        <v>0</v>
      </c>
      <c r="ET13" s="37">
        <f t="shared" si="17"/>
        <v>224623.48</v>
      </c>
      <c r="EU13" s="37">
        <f t="shared" ref="EU13:FZ13" si="18">SUM(EU14:EU15)</f>
        <v>0</v>
      </c>
      <c r="EV13" s="37">
        <f t="shared" si="18"/>
        <v>0</v>
      </c>
      <c r="EW13" s="37">
        <f t="shared" si="18"/>
        <v>0</v>
      </c>
      <c r="EX13" s="37">
        <f t="shared" si="18"/>
        <v>0</v>
      </c>
      <c r="EY13" s="37">
        <f t="shared" si="18"/>
        <v>0</v>
      </c>
      <c r="EZ13" s="37">
        <f t="shared" si="18"/>
        <v>0</v>
      </c>
      <c r="FA13" s="37">
        <f t="shared" si="18"/>
        <v>1134</v>
      </c>
      <c r="FB13" s="37">
        <f t="shared" si="18"/>
        <v>42836</v>
      </c>
      <c r="FC13" s="21">
        <f t="shared" si="18"/>
        <v>44505</v>
      </c>
      <c r="FD13" s="22">
        <f t="shared" si="18"/>
        <v>0</v>
      </c>
      <c r="FE13" s="22">
        <f t="shared" si="18"/>
        <v>0</v>
      </c>
      <c r="FF13" s="22">
        <f t="shared" si="18"/>
        <v>0</v>
      </c>
      <c r="FG13" s="22">
        <f t="shared" si="18"/>
        <v>0</v>
      </c>
      <c r="FH13" s="22">
        <f t="shared" si="18"/>
        <v>4272</v>
      </c>
      <c r="FI13" s="22">
        <f t="shared" si="18"/>
        <v>31039</v>
      </c>
      <c r="FJ13" s="22">
        <f t="shared" si="18"/>
        <v>0</v>
      </c>
      <c r="FK13" s="22">
        <f t="shared" si="18"/>
        <v>0</v>
      </c>
      <c r="FL13" s="22">
        <f t="shared" si="18"/>
        <v>0</v>
      </c>
      <c r="FM13" s="22">
        <f t="shared" si="18"/>
        <v>140114</v>
      </c>
      <c r="FN13" s="23">
        <f t="shared" si="18"/>
        <v>230754</v>
      </c>
      <c r="FO13" s="22">
        <f t="shared" si="18"/>
        <v>110384.53</v>
      </c>
      <c r="FP13" s="22">
        <f t="shared" si="18"/>
        <v>0</v>
      </c>
      <c r="FQ13" s="22">
        <f t="shared" si="18"/>
        <v>0</v>
      </c>
      <c r="FR13" s="22">
        <f t="shared" si="18"/>
        <v>55049.54</v>
      </c>
      <c r="FS13" s="22">
        <f t="shared" si="18"/>
        <v>269696.21999999997</v>
      </c>
      <c r="FT13" s="22">
        <f t="shared" si="18"/>
        <v>199513.42</v>
      </c>
      <c r="FU13" s="22">
        <f t="shared" si="18"/>
        <v>43057.9</v>
      </c>
      <c r="FV13" s="22">
        <f t="shared" si="18"/>
        <v>0</v>
      </c>
      <c r="FW13" s="22">
        <f t="shared" si="18"/>
        <v>0</v>
      </c>
      <c r="FX13" s="22">
        <f t="shared" si="18"/>
        <v>0</v>
      </c>
      <c r="FY13" s="22">
        <f t="shared" si="18"/>
        <v>1196.28</v>
      </c>
      <c r="FZ13" s="22">
        <f t="shared" si="18"/>
        <v>0</v>
      </c>
      <c r="GA13" s="21">
        <v>240344.16</v>
      </c>
      <c r="GB13" s="22">
        <v>0</v>
      </c>
      <c r="GC13" s="22">
        <v>0</v>
      </c>
      <c r="GD13" s="22">
        <v>207924.04</v>
      </c>
      <c r="GE13" s="22">
        <v>294150.86</v>
      </c>
      <c r="GF13" s="22">
        <v>60726.65</v>
      </c>
      <c r="GG13" s="22">
        <v>0</v>
      </c>
      <c r="GH13" s="22">
        <f t="shared" ref="GH13:GP13" si="19">SUM(GH14:GH15)</f>
        <v>0</v>
      </c>
      <c r="GI13" s="22">
        <v>0</v>
      </c>
      <c r="GJ13" s="22">
        <f t="shared" si="19"/>
        <v>0</v>
      </c>
      <c r="GK13" s="76">
        <f t="shared" si="19"/>
        <v>171103.69</v>
      </c>
      <c r="GL13" s="78">
        <f t="shared" si="19"/>
        <v>217381.09</v>
      </c>
      <c r="GM13" s="81">
        <v>27968.83</v>
      </c>
      <c r="GN13" s="76">
        <f t="shared" si="19"/>
        <v>0</v>
      </c>
      <c r="GO13" s="76">
        <f t="shared" si="19"/>
        <v>0</v>
      </c>
      <c r="GP13" s="22">
        <f t="shared" si="19"/>
        <v>9072.69</v>
      </c>
      <c r="GQ13" s="22">
        <v>225880.12</v>
      </c>
      <c r="GR13" s="22">
        <v>229691.84</v>
      </c>
      <c r="GS13" s="22">
        <v>105256.66</v>
      </c>
      <c r="GT13" s="22">
        <v>0</v>
      </c>
      <c r="GU13" s="22">
        <v>0</v>
      </c>
      <c r="GV13" s="22">
        <v>0</v>
      </c>
      <c r="GW13" s="22">
        <v>198141.17</v>
      </c>
      <c r="GX13" s="22">
        <v>74294.11</v>
      </c>
      <c r="GY13" s="21">
        <f>SUM(GY14:GY16)</f>
        <v>4744.97</v>
      </c>
      <c r="GZ13" s="22">
        <f>SUM(GZ14:GZ16)</f>
        <v>0</v>
      </c>
      <c r="HA13" s="22">
        <f t="shared" ref="HA13:HJ13" si="20">SUM(HA14:HA16)</f>
        <v>0</v>
      </c>
      <c r="HB13" s="22">
        <f t="shared" si="20"/>
        <v>0</v>
      </c>
      <c r="HC13" s="22">
        <f t="shared" si="20"/>
        <v>141131.57999999999</v>
      </c>
      <c r="HD13" s="22">
        <f t="shared" si="20"/>
        <v>333088.53999999998</v>
      </c>
      <c r="HE13" s="22">
        <f t="shared" si="20"/>
        <v>208160.41</v>
      </c>
      <c r="HF13" s="22">
        <f t="shared" si="20"/>
        <v>262.56</v>
      </c>
      <c r="HG13" s="22">
        <f t="shared" si="20"/>
        <v>0</v>
      </c>
      <c r="HH13" s="22">
        <f t="shared" si="20"/>
        <v>0</v>
      </c>
      <c r="HI13" s="22">
        <f t="shared" si="20"/>
        <v>225759.39</v>
      </c>
      <c r="HJ13" s="22">
        <f t="shared" si="20"/>
        <v>391652</v>
      </c>
      <c r="HK13" s="21">
        <f t="shared" ref="HK13:IB13" si="21">SUM(HK14:HK16)</f>
        <v>173839.2</v>
      </c>
      <c r="HL13" s="22">
        <f t="shared" si="21"/>
        <v>0</v>
      </c>
      <c r="HM13" s="22">
        <f t="shared" si="21"/>
        <v>0</v>
      </c>
      <c r="HN13" s="22">
        <f t="shared" si="21"/>
        <v>59573.02</v>
      </c>
      <c r="HO13" s="22">
        <f t="shared" si="21"/>
        <v>295317.11</v>
      </c>
      <c r="HP13" s="22">
        <f t="shared" si="21"/>
        <v>282296.98</v>
      </c>
      <c r="HQ13" s="22">
        <f t="shared" si="21"/>
        <v>39483.910000000003</v>
      </c>
      <c r="HR13" s="22">
        <f t="shared" si="21"/>
        <v>0</v>
      </c>
      <c r="HS13" s="22">
        <f t="shared" si="21"/>
        <v>0</v>
      </c>
      <c r="HT13" s="22">
        <f t="shared" si="21"/>
        <v>0</v>
      </c>
      <c r="HU13" s="22">
        <f t="shared" si="21"/>
        <v>195913.97</v>
      </c>
      <c r="HV13" s="22">
        <f t="shared" si="21"/>
        <v>167529.63</v>
      </c>
      <c r="HW13" s="21">
        <f t="shared" si="21"/>
        <v>3911.41</v>
      </c>
      <c r="HX13" s="22">
        <f t="shared" si="21"/>
        <v>0</v>
      </c>
      <c r="HY13" s="22">
        <f t="shared" si="21"/>
        <v>0</v>
      </c>
      <c r="HZ13" s="22">
        <f t="shared" si="21"/>
        <v>0</v>
      </c>
      <c r="IA13" s="22">
        <f t="shared" si="21"/>
        <v>57366.07</v>
      </c>
      <c r="IB13" s="22">
        <f t="shared" si="21"/>
        <v>163119.19</v>
      </c>
      <c r="IC13" s="22">
        <f>SUM(IC14:IC16)</f>
        <v>10875.09</v>
      </c>
      <c r="ID13" s="22">
        <f>SUM(ID14:ID15)</f>
        <v>0</v>
      </c>
      <c r="IE13" s="22">
        <f t="shared" ref="IE13:IF13" si="22">SUM(IE14:IE15)</f>
        <v>0</v>
      </c>
      <c r="IF13" s="22">
        <f t="shared" si="22"/>
        <v>0</v>
      </c>
      <c r="IG13" s="22">
        <f>SUM(IG14:IH16)</f>
        <v>331566.26</v>
      </c>
      <c r="IH13" s="22">
        <f>SUM(IH14:IH16)</f>
        <v>268796.44</v>
      </c>
      <c r="II13" s="21">
        <f t="shared" ref="II13:IN13" si="23">SUM(II14:II16)</f>
        <v>232645.73</v>
      </c>
      <c r="IJ13" s="22">
        <f>SUM(IJ14:IJ16)</f>
        <v>24539.22</v>
      </c>
      <c r="IK13" s="22">
        <f t="shared" si="23"/>
        <v>0</v>
      </c>
      <c r="IL13" s="22">
        <f t="shared" si="23"/>
        <v>0</v>
      </c>
      <c r="IM13" s="22">
        <f t="shared" si="23"/>
        <v>0</v>
      </c>
      <c r="IN13" s="22">
        <f t="shared" si="23"/>
        <v>17312.650000000001</v>
      </c>
      <c r="IO13" s="22">
        <f t="shared" ref="IO13:IT13" si="24">SUM(IO14:IO16)</f>
        <v>0</v>
      </c>
      <c r="IP13" s="22">
        <f t="shared" si="24"/>
        <v>75441.509999999995</v>
      </c>
      <c r="IQ13" s="22">
        <f t="shared" si="24"/>
        <v>0</v>
      </c>
      <c r="IR13" s="22">
        <f t="shared" si="24"/>
        <v>25772.52</v>
      </c>
      <c r="IS13" s="22">
        <f t="shared" si="24"/>
        <v>94540.94</v>
      </c>
      <c r="IT13" s="22">
        <f t="shared" si="24"/>
        <v>16481.900000000001</v>
      </c>
      <c r="IU13" s="21">
        <f t="shared" ref="IU13" si="25">SUM(IU14:IU16)</f>
        <v>0</v>
      </c>
      <c r="IV13" s="22">
        <f>SUM(IV14:IV16)</f>
        <v>0</v>
      </c>
      <c r="IW13" s="22">
        <f t="shared" ref="IW13:JB13" si="26">SUM(IW14:IW16)</f>
        <v>0</v>
      </c>
      <c r="IX13" s="22">
        <f t="shared" si="26"/>
        <v>183705.99</v>
      </c>
      <c r="IY13" s="22">
        <f t="shared" si="26"/>
        <v>417064.17</v>
      </c>
      <c r="IZ13" s="22">
        <f t="shared" si="26"/>
        <v>47110.37</v>
      </c>
      <c r="JA13" s="22">
        <f t="shared" si="26"/>
        <v>0</v>
      </c>
      <c r="JB13" s="22">
        <f t="shared" si="26"/>
        <v>0</v>
      </c>
      <c r="JC13" s="22">
        <f t="shared" ref="JC13:JD13" si="27">SUM(JC14:JC16)</f>
        <v>0</v>
      </c>
      <c r="JD13" s="22">
        <f t="shared" si="27"/>
        <v>0</v>
      </c>
      <c r="JE13" s="22">
        <f t="shared" ref="JE13:JF13" si="28">SUM(JE14:JE16)</f>
        <v>176983.36</v>
      </c>
      <c r="JF13" s="22">
        <f t="shared" si="28"/>
        <v>219949.81</v>
      </c>
      <c r="JG13" s="70" t="s">
        <v>29</v>
      </c>
      <c r="JH13" s="71"/>
      <c r="JI13" s="63"/>
      <c r="JJ13" s="63"/>
      <c r="JK13" s="64"/>
      <c r="JL13" s="63"/>
    </row>
    <row r="14" spans="2:272" x14ac:dyDescent="0.2">
      <c r="B14" s="16" t="s">
        <v>5</v>
      </c>
      <c r="C14" s="24" t="s">
        <v>2</v>
      </c>
      <c r="D14" s="25" t="s">
        <v>2</v>
      </c>
      <c r="E14" s="25">
        <v>63502</v>
      </c>
      <c r="F14" s="25">
        <v>290055</v>
      </c>
      <c r="G14" s="25">
        <v>240209</v>
      </c>
      <c r="H14" s="25">
        <v>95967</v>
      </c>
      <c r="I14" s="25">
        <v>42300</v>
      </c>
      <c r="J14" s="25" t="s">
        <v>2</v>
      </c>
      <c r="K14" s="25" t="s">
        <v>2</v>
      </c>
      <c r="L14" s="25">
        <v>144171</v>
      </c>
      <c r="M14" s="25">
        <v>219524</v>
      </c>
      <c r="N14" s="26">
        <v>64491</v>
      </c>
      <c r="O14" s="25">
        <v>35225</v>
      </c>
      <c r="P14" s="25" t="s">
        <v>2</v>
      </c>
      <c r="Q14" s="25" t="s">
        <v>2</v>
      </c>
      <c r="R14" s="25">
        <v>241313</v>
      </c>
      <c r="S14" s="25">
        <v>368702</v>
      </c>
      <c r="T14" s="25">
        <v>198103</v>
      </c>
      <c r="U14" s="25">
        <v>43076</v>
      </c>
      <c r="V14" s="25" t="s">
        <v>2</v>
      </c>
      <c r="W14" s="25" t="s">
        <v>2</v>
      </c>
      <c r="X14" s="25">
        <v>46703</v>
      </c>
      <c r="Y14" s="25">
        <v>175525</v>
      </c>
      <c r="Z14" s="25">
        <v>117808</v>
      </c>
      <c r="AA14" s="27" t="s">
        <v>2</v>
      </c>
      <c r="AB14" s="28" t="s">
        <v>2</v>
      </c>
      <c r="AC14" s="28" t="s">
        <v>2</v>
      </c>
      <c r="AD14" s="28">
        <v>79844</v>
      </c>
      <c r="AE14" s="28">
        <v>35461</v>
      </c>
      <c r="AF14" s="28">
        <v>182968</v>
      </c>
      <c r="AG14" s="28">
        <v>7596</v>
      </c>
      <c r="AH14" s="28" t="s">
        <v>2</v>
      </c>
      <c r="AI14" s="28" t="s">
        <v>2</v>
      </c>
      <c r="AJ14" s="28" t="s">
        <v>2</v>
      </c>
      <c r="AK14" s="28">
        <v>228403</v>
      </c>
      <c r="AL14" s="29">
        <v>40280</v>
      </c>
      <c r="AM14" s="28" t="s">
        <v>2</v>
      </c>
      <c r="AN14" s="28" t="s">
        <v>2</v>
      </c>
      <c r="AO14" s="28">
        <v>8900</v>
      </c>
      <c r="AP14" s="28">
        <v>4959</v>
      </c>
      <c r="AQ14" s="28">
        <v>167902</v>
      </c>
      <c r="AR14" s="28">
        <v>194639</v>
      </c>
      <c r="AS14" s="28" t="s">
        <v>2</v>
      </c>
      <c r="AT14" s="28" t="s">
        <v>2</v>
      </c>
      <c r="AU14" s="28" t="s">
        <v>2</v>
      </c>
      <c r="AV14" s="28" t="s">
        <v>2</v>
      </c>
      <c r="AW14" s="28">
        <v>155264</v>
      </c>
      <c r="AX14" s="28">
        <v>165923</v>
      </c>
      <c r="AY14" s="27" t="s">
        <v>2</v>
      </c>
      <c r="AZ14" s="28" t="s">
        <v>2</v>
      </c>
      <c r="BA14" s="28" t="s">
        <v>2</v>
      </c>
      <c r="BB14" s="28">
        <f>77310+11572</f>
        <v>88882</v>
      </c>
      <c r="BC14" s="28">
        <f>126682+16614</f>
        <v>143296</v>
      </c>
      <c r="BD14" s="28">
        <f>174011+29327</f>
        <v>203338</v>
      </c>
      <c r="BE14" s="28" t="s">
        <v>2</v>
      </c>
      <c r="BF14" s="28" t="s">
        <v>2</v>
      </c>
      <c r="BG14" s="28" t="s">
        <v>2</v>
      </c>
      <c r="BH14" s="28" t="s">
        <v>2</v>
      </c>
      <c r="BI14" s="28">
        <f>162738+24049</f>
        <v>186787</v>
      </c>
      <c r="BJ14" s="29">
        <f>171730+27379</f>
        <v>199109</v>
      </c>
      <c r="BK14" s="28" t="s">
        <v>2</v>
      </c>
      <c r="BL14" s="28" t="s">
        <v>2</v>
      </c>
      <c r="BM14" s="28" t="s">
        <v>2</v>
      </c>
      <c r="BN14" s="28">
        <v>201730</v>
      </c>
      <c r="BO14" s="28">
        <v>116286</v>
      </c>
      <c r="BP14" s="28">
        <v>233168</v>
      </c>
      <c r="BQ14" s="28" t="s">
        <v>2</v>
      </c>
      <c r="BR14" s="28" t="s">
        <v>2</v>
      </c>
      <c r="BS14" s="28" t="s">
        <v>2</v>
      </c>
      <c r="BT14" s="28" t="s">
        <v>2</v>
      </c>
      <c r="BU14" s="28">
        <v>134007</v>
      </c>
      <c r="BV14" s="28">
        <v>34806</v>
      </c>
      <c r="BW14" s="27" t="s">
        <v>2</v>
      </c>
      <c r="BX14" s="28" t="s">
        <v>2</v>
      </c>
      <c r="BY14" s="28" t="s">
        <v>2</v>
      </c>
      <c r="BZ14" s="28">
        <v>66970</v>
      </c>
      <c r="CA14" s="28">
        <v>134699</v>
      </c>
      <c r="CB14" s="28">
        <v>157331</v>
      </c>
      <c r="CC14" s="28">
        <v>38703</v>
      </c>
      <c r="CD14" s="28" t="s">
        <v>2</v>
      </c>
      <c r="CE14" s="28" t="s">
        <v>2</v>
      </c>
      <c r="CF14" s="28" t="s">
        <v>2</v>
      </c>
      <c r="CG14" s="28">
        <v>67727</v>
      </c>
      <c r="CH14" s="29">
        <v>13945</v>
      </c>
      <c r="CI14" s="28" t="s">
        <v>2</v>
      </c>
      <c r="CJ14" s="28" t="s">
        <v>2</v>
      </c>
      <c r="CK14" s="28" t="s">
        <v>2</v>
      </c>
      <c r="CL14" s="28" t="s">
        <v>2</v>
      </c>
      <c r="CM14" s="28">
        <v>181499.28</v>
      </c>
      <c r="CN14" s="28">
        <v>223364.04</v>
      </c>
      <c r="CO14" s="28">
        <v>54208.875</v>
      </c>
      <c r="CP14" s="28" t="s">
        <v>2</v>
      </c>
      <c r="CQ14" s="28" t="s">
        <v>2</v>
      </c>
      <c r="CR14" s="28" t="s">
        <v>2</v>
      </c>
      <c r="CS14" s="28">
        <v>17422</v>
      </c>
      <c r="CT14" s="28">
        <v>6009.33</v>
      </c>
      <c r="CU14" s="30">
        <v>28426</v>
      </c>
      <c r="CV14" s="31" t="s">
        <v>2</v>
      </c>
      <c r="CW14" s="31" t="s">
        <v>2</v>
      </c>
      <c r="CX14" s="31">
        <v>73233</v>
      </c>
      <c r="CY14" s="31">
        <v>1059</v>
      </c>
      <c r="CZ14" s="31">
        <v>8183</v>
      </c>
      <c r="DA14" s="31" t="s">
        <v>2</v>
      </c>
      <c r="DB14" s="31" t="s">
        <v>2</v>
      </c>
      <c r="DC14" s="31" t="s">
        <v>2</v>
      </c>
      <c r="DD14" s="31" t="s">
        <v>2</v>
      </c>
      <c r="DE14" s="31">
        <v>73180</v>
      </c>
      <c r="DF14" s="31">
        <v>281035</v>
      </c>
      <c r="DG14" s="30">
        <v>68083</v>
      </c>
      <c r="DH14" s="31" t="s">
        <v>2</v>
      </c>
      <c r="DI14" s="31" t="s">
        <v>2</v>
      </c>
      <c r="DJ14" s="31" t="s">
        <v>2</v>
      </c>
      <c r="DK14" s="31">
        <v>117383</v>
      </c>
      <c r="DL14" s="31">
        <v>278341</v>
      </c>
      <c r="DM14" s="31">
        <v>101460</v>
      </c>
      <c r="DN14" s="31" t="s">
        <v>2</v>
      </c>
      <c r="DO14" s="31" t="s">
        <v>2</v>
      </c>
      <c r="DP14" s="31" t="s">
        <v>2</v>
      </c>
      <c r="DQ14" s="31" t="s">
        <v>2</v>
      </c>
      <c r="DR14" s="31" t="s">
        <v>2</v>
      </c>
      <c r="DS14" s="30">
        <v>2253</v>
      </c>
      <c r="DT14" s="31" t="s">
        <v>2</v>
      </c>
      <c r="DU14" s="31" t="s">
        <v>2</v>
      </c>
      <c r="DV14" s="31" t="s">
        <v>2</v>
      </c>
      <c r="DW14" s="31">
        <v>58332</v>
      </c>
      <c r="DX14" s="31">
        <v>146451</v>
      </c>
      <c r="DY14" s="31">
        <v>61742</v>
      </c>
      <c r="DZ14" s="31" t="s">
        <v>2</v>
      </c>
      <c r="EA14" s="31" t="s">
        <v>2</v>
      </c>
      <c r="EB14" s="31" t="s">
        <v>2</v>
      </c>
      <c r="EC14" s="31">
        <v>206366</v>
      </c>
      <c r="ED14" s="31">
        <v>251936</v>
      </c>
      <c r="EE14" s="30">
        <v>78337</v>
      </c>
      <c r="EF14" s="31" t="s">
        <v>2</v>
      </c>
      <c r="EG14" s="31" t="s">
        <v>2</v>
      </c>
      <c r="EH14" s="31" t="s">
        <v>2</v>
      </c>
      <c r="EI14" s="31">
        <v>16425.740000000002</v>
      </c>
      <c r="EJ14" s="31">
        <v>165203.67000000001</v>
      </c>
      <c r="EK14" s="31">
        <v>6975.58</v>
      </c>
      <c r="EL14" s="31" t="s">
        <v>2</v>
      </c>
      <c r="EM14" s="31" t="s">
        <v>2</v>
      </c>
      <c r="EN14" s="31" t="s">
        <v>2</v>
      </c>
      <c r="EO14" s="31" t="s">
        <v>2</v>
      </c>
      <c r="EP14" s="31" t="s">
        <v>2</v>
      </c>
      <c r="EQ14" s="30" t="s">
        <v>2</v>
      </c>
      <c r="ER14" s="31" t="s">
        <v>2</v>
      </c>
      <c r="ES14" s="31" t="s">
        <v>2</v>
      </c>
      <c r="ET14" s="31">
        <v>224623.48</v>
      </c>
      <c r="EU14" s="31" t="s">
        <v>2</v>
      </c>
      <c r="EV14" s="31" t="s">
        <v>2</v>
      </c>
      <c r="EW14" s="31" t="s">
        <v>2</v>
      </c>
      <c r="EX14" s="31" t="s">
        <v>2</v>
      </c>
      <c r="EY14" s="31" t="s">
        <v>2</v>
      </c>
      <c r="EZ14" s="31" t="s">
        <v>2</v>
      </c>
      <c r="FA14" s="31">
        <v>1134</v>
      </c>
      <c r="FB14" s="31">
        <v>42836</v>
      </c>
      <c r="FC14" s="30">
        <v>44505</v>
      </c>
      <c r="FD14" s="31" t="s">
        <v>2</v>
      </c>
      <c r="FE14" s="31" t="s">
        <v>2</v>
      </c>
      <c r="FF14" s="31" t="s">
        <v>2</v>
      </c>
      <c r="FG14" s="31" t="s">
        <v>2</v>
      </c>
      <c r="FH14" s="31">
        <v>4272</v>
      </c>
      <c r="FI14" s="31">
        <v>31039</v>
      </c>
      <c r="FJ14" s="31" t="s">
        <v>2</v>
      </c>
      <c r="FK14" s="31" t="s">
        <v>2</v>
      </c>
      <c r="FL14" s="31" t="s">
        <v>2</v>
      </c>
      <c r="FM14" s="31">
        <v>140114</v>
      </c>
      <c r="FN14" s="32">
        <v>230754</v>
      </c>
      <c r="FO14" s="31">
        <v>110384.53</v>
      </c>
      <c r="FP14" s="31" t="s">
        <v>2</v>
      </c>
      <c r="FQ14" s="31" t="s">
        <v>2</v>
      </c>
      <c r="FR14" s="31">
        <v>55049.54</v>
      </c>
      <c r="FS14" s="31">
        <v>269696.21999999997</v>
      </c>
      <c r="FT14" s="31">
        <v>199513.42</v>
      </c>
      <c r="FU14" s="31">
        <v>43057.9</v>
      </c>
      <c r="FV14" s="31" t="s">
        <v>2</v>
      </c>
      <c r="FW14" s="31" t="s">
        <v>2</v>
      </c>
      <c r="FX14" s="31" t="s">
        <v>2</v>
      </c>
      <c r="FY14" s="31">
        <v>1196.28</v>
      </c>
      <c r="FZ14" s="31" t="s">
        <v>2</v>
      </c>
      <c r="GA14" s="30">
        <v>240344.16</v>
      </c>
      <c r="GB14" s="31" t="s">
        <v>2</v>
      </c>
      <c r="GC14" s="31" t="s">
        <v>2</v>
      </c>
      <c r="GD14" s="31">
        <v>207924.04</v>
      </c>
      <c r="GE14" s="31">
        <v>294150.86</v>
      </c>
      <c r="GF14" s="31">
        <v>60726.65</v>
      </c>
      <c r="GG14" s="31" t="s">
        <v>2</v>
      </c>
      <c r="GH14" s="31" t="s">
        <v>2</v>
      </c>
      <c r="GI14" s="31" t="s">
        <v>2</v>
      </c>
      <c r="GJ14" s="31" t="s">
        <v>2</v>
      </c>
      <c r="GK14" s="77">
        <v>171103.69</v>
      </c>
      <c r="GL14" s="79">
        <v>217381.09</v>
      </c>
      <c r="GM14" s="82">
        <v>27968.83</v>
      </c>
      <c r="GN14" s="77">
        <v>0</v>
      </c>
      <c r="GO14" s="77" t="s">
        <v>2</v>
      </c>
      <c r="GP14" s="31">
        <v>9072.69</v>
      </c>
      <c r="GQ14" s="31">
        <v>225880.12</v>
      </c>
      <c r="GR14" s="31">
        <v>229691.84</v>
      </c>
      <c r="GS14" s="31">
        <v>105256.66</v>
      </c>
      <c r="GT14" s="31" t="s">
        <v>2</v>
      </c>
      <c r="GU14" s="31" t="s">
        <v>2</v>
      </c>
      <c r="GV14" s="31" t="s">
        <v>2</v>
      </c>
      <c r="GW14" s="31">
        <v>198141.17</v>
      </c>
      <c r="GX14" s="31">
        <v>74294.11</v>
      </c>
      <c r="GY14" s="30">
        <v>4744.97</v>
      </c>
      <c r="GZ14" s="31" t="s">
        <v>2</v>
      </c>
      <c r="HA14" s="31" t="s">
        <v>2</v>
      </c>
      <c r="HB14" s="31" t="s">
        <v>2</v>
      </c>
      <c r="HC14" s="31">
        <v>141131.57999999999</v>
      </c>
      <c r="HD14" s="31">
        <v>333088.53999999998</v>
      </c>
      <c r="HE14" s="31">
        <v>208160.41</v>
      </c>
      <c r="HF14" s="31">
        <v>262.56</v>
      </c>
      <c r="HG14" s="31" t="s">
        <v>2</v>
      </c>
      <c r="HH14" s="31" t="s">
        <v>2</v>
      </c>
      <c r="HI14" s="31">
        <v>225759.39</v>
      </c>
      <c r="HJ14" s="31">
        <v>391652</v>
      </c>
      <c r="HK14" s="30">
        <v>173839.2</v>
      </c>
      <c r="HL14" s="31" t="s">
        <v>2</v>
      </c>
      <c r="HM14" s="31" t="s">
        <v>2</v>
      </c>
      <c r="HN14" s="31">
        <v>59573.02</v>
      </c>
      <c r="HO14" s="31">
        <v>295317.11</v>
      </c>
      <c r="HP14" s="31">
        <v>282296.98</v>
      </c>
      <c r="HQ14" s="31">
        <v>39483.910000000003</v>
      </c>
      <c r="HR14" s="31" t="s">
        <v>2</v>
      </c>
      <c r="HS14" s="31" t="s">
        <v>2</v>
      </c>
      <c r="HT14" s="31" t="s">
        <v>2</v>
      </c>
      <c r="HU14" s="31">
        <v>195913.97</v>
      </c>
      <c r="HV14" s="31">
        <v>167529.63</v>
      </c>
      <c r="HW14" s="30" t="s">
        <v>2</v>
      </c>
      <c r="HX14" s="31" t="s">
        <v>2</v>
      </c>
      <c r="HY14" s="31" t="s">
        <v>2</v>
      </c>
      <c r="HZ14" s="31" t="s">
        <v>2</v>
      </c>
      <c r="IA14" s="31" t="s">
        <v>2</v>
      </c>
      <c r="IB14" s="31" t="s">
        <v>2</v>
      </c>
      <c r="IC14" s="31" t="s">
        <v>2</v>
      </c>
      <c r="ID14" s="31" t="s">
        <v>2</v>
      </c>
      <c r="IE14" s="31" t="s">
        <v>2</v>
      </c>
      <c r="IF14" s="31" t="s">
        <v>2</v>
      </c>
      <c r="IG14" s="31" t="s">
        <v>2</v>
      </c>
      <c r="IH14" s="31" t="s">
        <v>2</v>
      </c>
      <c r="II14" s="30" t="s">
        <v>2</v>
      </c>
      <c r="IJ14" s="31" t="s">
        <v>2</v>
      </c>
      <c r="IK14" s="31" t="s">
        <v>2</v>
      </c>
      <c r="IL14" s="31" t="s">
        <v>2</v>
      </c>
      <c r="IM14" s="31" t="s">
        <v>2</v>
      </c>
      <c r="IN14" s="31" t="s">
        <v>2</v>
      </c>
      <c r="IO14" s="31" t="s">
        <v>2</v>
      </c>
      <c r="IP14" s="31" t="s">
        <v>2</v>
      </c>
      <c r="IQ14" s="31" t="s">
        <v>2</v>
      </c>
      <c r="IR14" s="31" t="s">
        <v>2</v>
      </c>
      <c r="IS14" s="31" t="s">
        <v>2</v>
      </c>
      <c r="IT14" s="31" t="s">
        <v>2</v>
      </c>
      <c r="IU14" s="30" t="s">
        <v>2</v>
      </c>
      <c r="IV14" s="31" t="s">
        <v>2</v>
      </c>
      <c r="IW14" s="31" t="s">
        <v>2</v>
      </c>
      <c r="IX14" s="31" t="s">
        <v>2</v>
      </c>
      <c r="IY14" s="31" t="s">
        <v>2</v>
      </c>
      <c r="IZ14" s="31" t="s">
        <v>2</v>
      </c>
      <c r="JA14" s="31" t="s">
        <v>2</v>
      </c>
      <c r="JB14" s="31" t="s">
        <v>2</v>
      </c>
      <c r="JC14" s="31" t="s">
        <v>2</v>
      </c>
      <c r="JD14" s="31" t="s">
        <v>2</v>
      </c>
      <c r="JE14" s="31" t="s">
        <v>2</v>
      </c>
      <c r="JF14" s="31" t="s">
        <v>2</v>
      </c>
      <c r="JG14" s="69" t="s">
        <v>5</v>
      </c>
      <c r="JH14" s="71"/>
    </row>
    <row r="15" spans="2:272" x14ac:dyDescent="0.2">
      <c r="B15" s="16" t="s">
        <v>6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25" t="s">
        <v>2</v>
      </c>
      <c r="P15" s="25" t="s">
        <v>2</v>
      </c>
      <c r="Q15" s="25" t="s">
        <v>2</v>
      </c>
      <c r="R15" s="25" t="s">
        <v>2</v>
      </c>
      <c r="S15" s="25" t="s">
        <v>2</v>
      </c>
      <c r="T15" s="25" t="s">
        <v>2</v>
      </c>
      <c r="U15" s="25" t="s">
        <v>2</v>
      </c>
      <c r="V15" s="25" t="s">
        <v>2</v>
      </c>
      <c r="W15" s="25" t="s">
        <v>2</v>
      </c>
      <c r="X15" s="25">
        <v>176</v>
      </c>
      <c r="Y15" s="25">
        <v>1010</v>
      </c>
      <c r="Z15" s="25" t="s">
        <v>2</v>
      </c>
      <c r="AA15" s="30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28" t="s">
        <v>2</v>
      </c>
      <c r="AN15" s="28" t="s">
        <v>2</v>
      </c>
      <c r="AO15" s="28" t="s">
        <v>2</v>
      </c>
      <c r="AP15" s="28" t="s">
        <v>2</v>
      </c>
      <c r="AQ15" s="28">
        <v>498</v>
      </c>
      <c r="AR15" s="28">
        <v>1058</v>
      </c>
      <c r="AS15" s="28" t="s">
        <v>2</v>
      </c>
      <c r="AT15" s="28" t="s">
        <v>2</v>
      </c>
      <c r="AU15" s="28" t="s">
        <v>2</v>
      </c>
      <c r="AV15" s="28" t="s">
        <v>2</v>
      </c>
      <c r="AW15" s="28">
        <v>844</v>
      </c>
      <c r="AX15" s="28">
        <v>1114</v>
      </c>
      <c r="AY15" s="27" t="s">
        <v>2</v>
      </c>
      <c r="AZ15" s="28" t="s">
        <v>2</v>
      </c>
      <c r="BA15" s="28" t="s">
        <v>2</v>
      </c>
      <c r="BB15" s="28" t="s">
        <v>2</v>
      </c>
      <c r="BC15" s="28">
        <v>285</v>
      </c>
      <c r="BD15" s="28">
        <v>179</v>
      </c>
      <c r="BE15" s="28" t="s">
        <v>2</v>
      </c>
      <c r="BF15" s="28" t="s">
        <v>2</v>
      </c>
      <c r="BG15" s="28" t="s">
        <v>2</v>
      </c>
      <c r="BH15" s="28" t="s">
        <v>2</v>
      </c>
      <c r="BI15" s="28" t="s">
        <v>2</v>
      </c>
      <c r="BJ15" s="29" t="s">
        <v>2</v>
      </c>
      <c r="BK15" s="28" t="s">
        <v>2</v>
      </c>
      <c r="BL15" s="28" t="s">
        <v>2</v>
      </c>
      <c r="BM15" s="28" t="s">
        <v>2</v>
      </c>
      <c r="BN15" s="28" t="s">
        <v>2</v>
      </c>
      <c r="BO15" s="28" t="s">
        <v>2</v>
      </c>
      <c r="BP15" s="28">
        <v>332</v>
      </c>
      <c r="BQ15" s="28" t="s">
        <v>2</v>
      </c>
      <c r="BR15" s="28" t="s">
        <v>2</v>
      </c>
      <c r="BS15" s="28" t="s">
        <v>2</v>
      </c>
      <c r="BT15" s="28" t="s">
        <v>2</v>
      </c>
      <c r="BU15" s="28" t="s">
        <v>2</v>
      </c>
      <c r="BV15" s="28" t="s">
        <v>2</v>
      </c>
      <c r="BW15" s="30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2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0" t="s">
        <v>2</v>
      </c>
      <c r="CV15" s="31" t="s">
        <v>2</v>
      </c>
      <c r="CW15" s="31" t="s">
        <v>2</v>
      </c>
      <c r="CX15" s="31" t="s">
        <v>2</v>
      </c>
      <c r="CY15" s="31" t="s">
        <v>2</v>
      </c>
      <c r="CZ15" s="31" t="s">
        <v>2</v>
      </c>
      <c r="DA15" s="31" t="s">
        <v>2</v>
      </c>
      <c r="DB15" s="31" t="s">
        <v>2</v>
      </c>
      <c r="DC15" s="31" t="s">
        <v>2</v>
      </c>
      <c r="DD15" s="31" t="s">
        <v>2</v>
      </c>
      <c r="DE15" s="31" t="s">
        <v>2</v>
      </c>
      <c r="DF15" s="31" t="s">
        <v>2</v>
      </c>
      <c r="DG15" s="30" t="s">
        <v>2</v>
      </c>
      <c r="DH15" s="31" t="s">
        <v>2</v>
      </c>
      <c r="DI15" s="31" t="s">
        <v>2</v>
      </c>
      <c r="DJ15" s="31" t="s">
        <v>2</v>
      </c>
      <c r="DK15" s="31" t="s">
        <v>2</v>
      </c>
      <c r="DL15" s="31" t="s">
        <v>2</v>
      </c>
      <c r="DM15" s="31" t="s">
        <v>2</v>
      </c>
      <c r="DN15" s="31" t="s">
        <v>2</v>
      </c>
      <c r="DO15" s="31" t="s">
        <v>2</v>
      </c>
      <c r="DP15" s="31" t="s">
        <v>2</v>
      </c>
      <c r="DQ15" s="31" t="s">
        <v>2</v>
      </c>
      <c r="DR15" s="31" t="s">
        <v>2</v>
      </c>
      <c r="DS15" s="30" t="s">
        <v>2</v>
      </c>
      <c r="DT15" s="31" t="s">
        <v>2</v>
      </c>
      <c r="DU15" s="31" t="s">
        <v>2</v>
      </c>
      <c r="DV15" s="31" t="s">
        <v>2</v>
      </c>
      <c r="DW15" s="31" t="s">
        <v>2</v>
      </c>
      <c r="DX15" s="31" t="s">
        <v>2</v>
      </c>
      <c r="DY15" s="31" t="s">
        <v>2</v>
      </c>
      <c r="DZ15" s="31" t="s">
        <v>2</v>
      </c>
      <c r="EA15" s="31" t="s">
        <v>2</v>
      </c>
      <c r="EB15" s="31" t="s">
        <v>2</v>
      </c>
      <c r="EC15" s="31" t="s">
        <v>2</v>
      </c>
      <c r="ED15" s="31" t="s">
        <v>2</v>
      </c>
      <c r="EE15" s="30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0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0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2"/>
      <c r="FO15" s="31" t="s">
        <v>2</v>
      </c>
      <c r="FP15" s="31" t="s">
        <v>2</v>
      </c>
      <c r="FQ15" s="31" t="s">
        <v>2</v>
      </c>
      <c r="FR15" s="31" t="s">
        <v>2</v>
      </c>
      <c r="FS15" s="31" t="s">
        <v>2</v>
      </c>
      <c r="FT15" s="31" t="s">
        <v>2</v>
      </c>
      <c r="FU15" s="31" t="s">
        <v>2</v>
      </c>
      <c r="FV15" s="31"/>
      <c r="FW15" s="31"/>
      <c r="FX15" s="31"/>
      <c r="FY15" s="31"/>
      <c r="FZ15" s="32" t="s">
        <v>2</v>
      </c>
      <c r="GA15" s="31" t="s">
        <v>2</v>
      </c>
      <c r="GB15" s="31" t="s">
        <v>2</v>
      </c>
      <c r="GC15" s="31" t="s">
        <v>2</v>
      </c>
      <c r="GD15" s="31" t="s">
        <v>2</v>
      </c>
      <c r="GE15" s="31" t="s">
        <v>2</v>
      </c>
      <c r="GF15" s="31" t="s">
        <v>2</v>
      </c>
      <c r="GG15" s="31" t="s">
        <v>2</v>
      </c>
      <c r="GH15" s="31" t="s">
        <v>2</v>
      </c>
      <c r="GI15" s="31" t="s">
        <v>2</v>
      </c>
      <c r="GJ15" s="31" t="s">
        <v>2</v>
      </c>
      <c r="GK15" s="77">
        <v>0</v>
      </c>
      <c r="GL15" s="79">
        <v>0</v>
      </c>
      <c r="GM15" s="82">
        <v>0</v>
      </c>
      <c r="GN15" s="77">
        <v>0</v>
      </c>
      <c r="GO15" s="77" t="s">
        <v>2</v>
      </c>
      <c r="GP15" s="31"/>
      <c r="GQ15" s="31" t="s">
        <v>2</v>
      </c>
      <c r="GR15" s="31" t="s">
        <v>2</v>
      </c>
      <c r="GS15" s="31" t="s">
        <v>2</v>
      </c>
      <c r="GT15" s="31" t="s">
        <v>2</v>
      </c>
      <c r="GU15" s="31" t="s">
        <v>2</v>
      </c>
      <c r="GV15" s="31" t="s">
        <v>2</v>
      </c>
      <c r="GW15" s="31" t="s">
        <v>2</v>
      </c>
      <c r="GX15" s="31" t="s">
        <v>2</v>
      </c>
      <c r="GY15" s="30" t="s">
        <v>2</v>
      </c>
      <c r="GZ15" s="31" t="s">
        <v>2</v>
      </c>
      <c r="HA15" s="31" t="s">
        <v>2</v>
      </c>
      <c r="HB15" s="31" t="s">
        <v>2</v>
      </c>
      <c r="HC15" s="31" t="s">
        <v>2</v>
      </c>
      <c r="HD15" s="31" t="s">
        <v>2</v>
      </c>
      <c r="HE15" s="31" t="s">
        <v>2</v>
      </c>
      <c r="HF15" s="31" t="s">
        <v>2</v>
      </c>
      <c r="HG15" s="31" t="s">
        <v>2</v>
      </c>
      <c r="HH15" s="31" t="s">
        <v>2</v>
      </c>
      <c r="HI15" s="31" t="s">
        <v>2</v>
      </c>
      <c r="HJ15" s="31" t="s">
        <v>2</v>
      </c>
      <c r="HK15" s="30" t="s">
        <v>2</v>
      </c>
      <c r="HL15" s="31" t="s">
        <v>2</v>
      </c>
      <c r="HM15" s="31" t="s">
        <v>2</v>
      </c>
      <c r="HN15" s="31" t="s">
        <v>2</v>
      </c>
      <c r="HO15" s="31" t="s">
        <v>2</v>
      </c>
      <c r="HP15" s="31" t="s">
        <v>2</v>
      </c>
      <c r="HQ15" s="31" t="s">
        <v>2</v>
      </c>
      <c r="HR15" s="31" t="s">
        <v>2</v>
      </c>
      <c r="HS15" s="31" t="s">
        <v>2</v>
      </c>
      <c r="HT15" s="31" t="s">
        <v>2</v>
      </c>
      <c r="HU15" s="31" t="s">
        <v>2</v>
      </c>
      <c r="HV15" s="31" t="s">
        <v>2</v>
      </c>
      <c r="HW15" s="30" t="s">
        <v>2</v>
      </c>
      <c r="HX15" s="31" t="s">
        <v>2</v>
      </c>
      <c r="HY15" s="31" t="s">
        <v>2</v>
      </c>
      <c r="HZ15" s="31" t="s">
        <v>2</v>
      </c>
      <c r="IA15" s="31" t="s">
        <v>2</v>
      </c>
      <c r="IB15" s="31" t="s">
        <v>2</v>
      </c>
      <c r="IC15" s="31" t="s">
        <v>2</v>
      </c>
      <c r="ID15" s="31" t="s">
        <v>2</v>
      </c>
      <c r="IE15" s="31" t="s">
        <v>2</v>
      </c>
      <c r="IF15" s="31" t="s">
        <v>2</v>
      </c>
      <c r="IG15" s="31" t="s">
        <v>2</v>
      </c>
      <c r="IH15" s="31" t="s">
        <v>2</v>
      </c>
      <c r="II15" s="30" t="s">
        <v>2</v>
      </c>
      <c r="IJ15" s="31" t="s">
        <v>2</v>
      </c>
      <c r="IK15" s="31" t="s">
        <v>2</v>
      </c>
      <c r="IL15" s="31" t="s">
        <v>2</v>
      </c>
      <c r="IM15" s="31" t="s">
        <v>2</v>
      </c>
      <c r="IN15" s="31" t="s">
        <v>2</v>
      </c>
      <c r="IO15" s="31" t="s">
        <v>2</v>
      </c>
      <c r="IP15" s="31" t="s">
        <v>2</v>
      </c>
      <c r="IQ15" s="86" t="s">
        <v>2</v>
      </c>
      <c r="IR15" s="31" t="s">
        <v>2</v>
      </c>
      <c r="IS15" s="31" t="s">
        <v>2</v>
      </c>
      <c r="IT15" s="31" t="s">
        <v>2</v>
      </c>
      <c r="IU15" s="30" t="s">
        <v>2</v>
      </c>
      <c r="IV15" s="31" t="s">
        <v>2</v>
      </c>
      <c r="IW15" s="31" t="s">
        <v>2</v>
      </c>
      <c r="IX15" s="31" t="s">
        <v>2</v>
      </c>
      <c r="IY15" s="31" t="s">
        <v>2</v>
      </c>
      <c r="IZ15" s="31" t="s">
        <v>2</v>
      </c>
      <c r="JA15" s="31" t="s">
        <v>2</v>
      </c>
      <c r="JB15" s="31" t="s">
        <v>2</v>
      </c>
      <c r="JC15" s="31" t="s">
        <v>2</v>
      </c>
      <c r="JD15" s="31" t="s">
        <v>2</v>
      </c>
      <c r="JE15" s="31" t="s">
        <v>2</v>
      </c>
      <c r="JF15" s="31" t="s">
        <v>2</v>
      </c>
      <c r="JG15" s="69" t="s">
        <v>6</v>
      </c>
      <c r="JH15" s="71"/>
    </row>
    <row r="16" spans="2:272" x14ac:dyDescent="0.2">
      <c r="B16" s="16" t="s">
        <v>54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30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7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9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0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2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0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0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0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0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0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0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2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2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77"/>
      <c r="GL16" s="79"/>
      <c r="GM16" s="82"/>
      <c r="GN16" s="77"/>
      <c r="GO16" s="77"/>
      <c r="GP16" s="31"/>
      <c r="GQ16" s="31"/>
      <c r="GR16" s="31"/>
      <c r="GS16" s="31"/>
      <c r="GT16" s="31"/>
      <c r="GU16" s="31"/>
      <c r="GV16" s="31"/>
      <c r="GW16" s="31"/>
      <c r="GX16" s="31"/>
      <c r="GY16" s="30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0" t="s">
        <v>2</v>
      </c>
      <c r="HL16" s="31" t="s">
        <v>2</v>
      </c>
      <c r="HM16" s="31" t="s">
        <v>2</v>
      </c>
      <c r="HN16" s="31" t="s">
        <v>2</v>
      </c>
      <c r="HO16" s="31" t="s">
        <v>2</v>
      </c>
      <c r="HP16" s="31" t="s">
        <v>2</v>
      </c>
      <c r="HQ16" s="31" t="s">
        <v>2</v>
      </c>
      <c r="HR16" s="31" t="s">
        <v>2</v>
      </c>
      <c r="HS16" s="31" t="s">
        <v>2</v>
      </c>
      <c r="HT16" s="31" t="s">
        <v>2</v>
      </c>
      <c r="HU16" s="31" t="s">
        <v>2</v>
      </c>
      <c r="HV16" s="31" t="s">
        <v>2</v>
      </c>
      <c r="HW16" s="30">
        <v>3911.41</v>
      </c>
      <c r="HX16" s="31" t="s">
        <v>2</v>
      </c>
      <c r="HY16" s="31" t="s">
        <v>2</v>
      </c>
      <c r="HZ16" s="31" t="s">
        <v>2</v>
      </c>
      <c r="IA16" s="31">
        <v>57366.07</v>
      </c>
      <c r="IB16" s="31">
        <v>163119.19</v>
      </c>
      <c r="IC16" s="31">
        <v>10875.09</v>
      </c>
      <c r="ID16" s="31" t="s">
        <v>2</v>
      </c>
      <c r="IE16" s="31" t="s">
        <v>2</v>
      </c>
      <c r="IF16" s="31" t="s">
        <v>2</v>
      </c>
      <c r="IG16" s="31">
        <v>62769.82</v>
      </c>
      <c r="IH16" s="31">
        <v>268796.44</v>
      </c>
      <c r="II16" s="30">
        <v>232645.73</v>
      </c>
      <c r="IJ16" s="31">
        <v>24539.22</v>
      </c>
      <c r="IK16" s="31" t="s">
        <v>2</v>
      </c>
      <c r="IL16" s="31" t="s">
        <v>2</v>
      </c>
      <c r="IM16" s="31" t="s">
        <v>2</v>
      </c>
      <c r="IN16" s="31">
        <v>17312.650000000001</v>
      </c>
      <c r="IO16" s="31" t="s">
        <v>2</v>
      </c>
      <c r="IP16" s="31">
        <v>75441.509999999995</v>
      </c>
      <c r="IQ16" s="31" t="s">
        <v>2</v>
      </c>
      <c r="IR16" s="31">
        <v>25772.52</v>
      </c>
      <c r="IS16" s="31">
        <v>94540.94</v>
      </c>
      <c r="IT16" s="31">
        <v>16481.900000000001</v>
      </c>
      <c r="IU16" s="30" t="s">
        <v>2</v>
      </c>
      <c r="IV16" s="31" t="s">
        <v>2</v>
      </c>
      <c r="IW16" s="31" t="s">
        <v>2</v>
      </c>
      <c r="IX16" s="31">
        <v>183705.99</v>
      </c>
      <c r="IY16" s="31">
        <v>417064.17</v>
      </c>
      <c r="IZ16" s="31">
        <v>47110.37</v>
      </c>
      <c r="JA16" s="31" t="s">
        <v>2</v>
      </c>
      <c r="JB16" s="31" t="s">
        <v>2</v>
      </c>
      <c r="JC16" s="31" t="s">
        <v>2</v>
      </c>
      <c r="JD16" s="31" t="s">
        <v>2</v>
      </c>
      <c r="JE16" s="31">
        <v>176983.36</v>
      </c>
      <c r="JF16" s="31">
        <v>219949.81</v>
      </c>
      <c r="JG16" s="69" t="s">
        <v>54</v>
      </c>
      <c r="JH16" s="71"/>
    </row>
    <row r="17" spans="2:272" x14ac:dyDescent="0.2">
      <c r="B17" s="16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30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2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7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9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30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0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0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0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0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0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0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2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77"/>
      <c r="GL17" s="79"/>
      <c r="GM17" s="82"/>
      <c r="GN17" s="77"/>
      <c r="GO17" s="77"/>
      <c r="GP17" s="31"/>
      <c r="GQ17" s="31"/>
      <c r="GR17" s="31"/>
      <c r="GS17" s="31"/>
      <c r="GT17" s="31"/>
      <c r="GU17" s="31"/>
      <c r="GV17" s="31"/>
      <c r="GW17" s="31"/>
      <c r="GX17" s="31"/>
      <c r="GY17" s="30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0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0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0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0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69"/>
      <c r="JH17" s="71"/>
    </row>
    <row r="18" spans="2:272" x14ac:dyDescent="0.2">
      <c r="B18" s="17" t="s">
        <v>52</v>
      </c>
      <c r="C18" s="42">
        <f>SUM(C19:C23)</f>
        <v>0</v>
      </c>
      <c r="D18" s="43">
        <f t="shared" ref="D18:BO18" si="29">SUM(D19:D23)</f>
        <v>0</v>
      </c>
      <c r="E18" s="43">
        <f t="shared" si="29"/>
        <v>171</v>
      </c>
      <c r="F18" s="43">
        <f t="shared" si="29"/>
        <v>350804</v>
      </c>
      <c r="G18" s="43">
        <f t="shared" si="29"/>
        <v>187402</v>
      </c>
      <c r="H18" s="43">
        <f t="shared" si="29"/>
        <v>46475</v>
      </c>
      <c r="I18" s="43">
        <f t="shared" si="29"/>
        <v>7192</v>
      </c>
      <c r="J18" s="43">
        <f t="shared" si="29"/>
        <v>0</v>
      </c>
      <c r="K18" s="43">
        <f t="shared" si="29"/>
        <v>569</v>
      </c>
      <c r="L18" s="43">
        <f t="shared" si="29"/>
        <v>266977</v>
      </c>
      <c r="M18" s="43">
        <f t="shared" si="29"/>
        <v>566274</v>
      </c>
      <c r="N18" s="44">
        <f t="shared" si="29"/>
        <v>18803</v>
      </c>
      <c r="O18" s="43">
        <f t="shared" si="29"/>
        <v>48090</v>
      </c>
      <c r="P18" s="43">
        <f t="shared" si="29"/>
        <v>0</v>
      </c>
      <c r="Q18" s="43">
        <f t="shared" si="29"/>
        <v>0</v>
      </c>
      <c r="R18" s="43">
        <f t="shared" si="29"/>
        <v>424907</v>
      </c>
      <c r="S18" s="43">
        <f t="shared" si="29"/>
        <v>731258</v>
      </c>
      <c r="T18" s="43">
        <f t="shared" si="29"/>
        <v>291981</v>
      </c>
      <c r="U18" s="43">
        <f t="shared" si="29"/>
        <v>384334</v>
      </c>
      <c r="V18" s="43">
        <f t="shared" si="29"/>
        <v>0</v>
      </c>
      <c r="W18" s="43">
        <f t="shared" si="29"/>
        <v>0</v>
      </c>
      <c r="X18" s="43">
        <f t="shared" si="29"/>
        <v>220195</v>
      </c>
      <c r="Y18" s="43">
        <f t="shared" si="29"/>
        <v>662819</v>
      </c>
      <c r="Z18" s="43">
        <f t="shared" si="29"/>
        <v>90425</v>
      </c>
      <c r="AA18" s="45">
        <f t="shared" si="29"/>
        <v>710</v>
      </c>
      <c r="AB18" s="46">
        <f t="shared" si="29"/>
        <v>0</v>
      </c>
      <c r="AC18" s="46">
        <f t="shared" si="29"/>
        <v>0</v>
      </c>
      <c r="AD18" s="46">
        <f t="shared" si="29"/>
        <v>194469</v>
      </c>
      <c r="AE18" s="46">
        <f t="shared" si="29"/>
        <v>698365</v>
      </c>
      <c r="AF18" s="46">
        <f t="shared" si="29"/>
        <v>241588</v>
      </c>
      <c r="AG18" s="46">
        <f t="shared" si="29"/>
        <v>341870</v>
      </c>
      <c r="AH18" s="46">
        <f t="shared" si="29"/>
        <v>11</v>
      </c>
      <c r="AI18" s="46">
        <f t="shared" si="29"/>
        <v>0</v>
      </c>
      <c r="AJ18" s="46">
        <f t="shared" si="29"/>
        <v>0</v>
      </c>
      <c r="AK18" s="46">
        <f t="shared" si="29"/>
        <v>842471</v>
      </c>
      <c r="AL18" s="47">
        <f t="shared" si="29"/>
        <v>50122</v>
      </c>
      <c r="AM18" s="46">
        <f t="shared" si="29"/>
        <v>0</v>
      </c>
      <c r="AN18" s="46">
        <f t="shared" si="29"/>
        <v>0</v>
      </c>
      <c r="AO18" s="46">
        <f t="shared" si="29"/>
        <v>152056</v>
      </c>
      <c r="AP18" s="46">
        <f t="shared" si="29"/>
        <v>165898</v>
      </c>
      <c r="AQ18" s="46">
        <f t="shared" si="29"/>
        <v>346155</v>
      </c>
      <c r="AR18" s="46">
        <f t="shared" si="29"/>
        <v>243823</v>
      </c>
      <c r="AS18" s="46">
        <f t="shared" si="29"/>
        <v>0</v>
      </c>
      <c r="AT18" s="46">
        <f t="shared" si="29"/>
        <v>0</v>
      </c>
      <c r="AU18" s="46">
        <f t="shared" si="29"/>
        <v>0</v>
      </c>
      <c r="AV18" s="46">
        <f t="shared" si="29"/>
        <v>0</v>
      </c>
      <c r="AW18" s="46">
        <f t="shared" si="29"/>
        <v>410817</v>
      </c>
      <c r="AX18" s="46">
        <f t="shared" si="29"/>
        <v>365810</v>
      </c>
      <c r="AY18" s="45">
        <f t="shared" si="29"/>
        <v>0</v>
      </c>
      <c r="AZ18" s="46">
        <f t="shared" si="29"/>
        <v>0</v>
      </c>
      <c r="BA18" s="46">
        <f t="shared" si="29"/>
        <v>0</v>
      </c>
      <c r="BB18" s="46">
        <f t="shared" si="29"/>
        <v>128462</v>
      </c>
      <c r="BC18" s="46">
        <f t="shared" si="29"/>
        <v>465897</v>
      </c>
      <c r="BD18" s="46">
        <f t="shared" si="29"/>
        <v>256311</v>
      </c>
      <c r="BE18" s="46">
        <f t="shared" si="29"/>
        <v>0</v>
      </c>
      <c r="BF18" s="46">
        <f t="shared" si="29"/>
        <v>0</v>
      </c>
      <c r="BG18" s="46">
        <f t="shared" si="29"/>
        <v>0</v>
      </c>
      <c r="BH18" s="46">
        <f t="shared" si="29"/>
        <v>0</v>
      </c>
      <c r="BI18" s="46">
        <f t="shared" si="29"/>
        <v>545381</v>
      </c>
      <c r="BJ18" s="47">
        <f t="shared" si="29"/>
        <v>265574</v>
      </c>
      <c r="BK18" s="46">
        <f t="shared" si="29"/>
        <v>0</v>
      </c>
      <c r="BL18" s="46">
        <f t="shared" si="29"/>
        <v>0</v>
      </c>
      <c r="BM18" s="46">
        <f t="shared" si="29"/>
        <v>0</v>
      </c>
      <c r="BN18" s="46">
        <f t="shared" si="29"/>
        <v>477923</v>
      </c>
      <c r="BO18" s="46">
        <f t="shared" si="29"/>
        <v>235894</v>
      </c>
      <c r="BP18" s="46">
        <f t="shared" ref="BP18:EA18" si="30">SUM(BP19:BP23)</f>
        <v>217718</v>
      </c>
      <c r="BQ18" s="46">
        <f t="shared" si="30"/>
        <v>0</v>
      </c>
      <c r="BR18" s="46">
        <f t="shared" si="30"/>
        <v>0</v>
      </c>
      <c r="BS18" s="46">
        <f t="shared" si="30"/>
        <v>0</v>
      </c>
      <c r="BT18" s="46">
        <f t="shared" si="30"/>
        <v>0</v>
      </c>
      <c r="BU18" s="46">
        <f t="shared" si="30"/>
        <v>343976</v>
      </c>
      <c r="BV18" s="46">
        <f t="shared" si="30"/>
        <v>372603</v>
      </c>
      <c r="BW18" s="45">
        <f t="shared" si="30"/>
        <v>0</v>
      </c>
      <c r="BX18" s="46">
        <f t="shared" si="30"/>
        <v>0</v>
      </c>
      <c r="BY18" s="46">
        <f t="shared" si="30"/>
        <v>0</v>
      </c>
      <c r="BZ18" s="46">
        <f t="shared" si="30"/>
        <v>290856</v>
      </c>
      <c r="CA18" s="46">
        <f t="shared" si="30"/>
        <v>561048</v>
      </c>
      <c r="CB18" s="46">
        <f t="shared" si="30"/>
        <v>276873</v>
      </c>
      <c r="CC18" s="46">
        <f t="shared" si="30"/>
        <v>32094</v>
      </c>
      <c r="CD18" s="46">
        <f t="shared" si="30"/>
        <v>0</v>
      </c>
      <c r="CE18" s="46">
        <f t="shared" si="30"/>
        <v>0</v>
      </c>
      <c r="CF18" s="46">
        <f t="shared" si="30"/>
        <v>0</v>
      </c>
      <c r="CG18" s="46">
        <f t="shared" si="30"/>
        <v>375267</v>
      </c>
      <c r="CH18" s="47">
        <f t="shared" si="30"/>
        <v>186108</v>
      </c>
      <c r="CI18" s="46">
        <f t="shared" si="30"/>
        <v>28792.04</v>
      </c>
      <c r="CJ18" s="46">
        <f t="shared" si="30"/>
        <v>0</v>
      </c>
      <c r="CK18" s="46">
        <f t="shared" si="30"/>
        <v>0</v>
      </c>
      <c r="CL18" s="46">
        <f t="shared" si="30"/>
        <v>584.86</v>
      </c>
      <c r="CM18" s="46">
        <f t="shared" si="30"/>
        <v>375387.85000000003</v>
      </c>
      <c r="CN18" s="46">
        <f t="shared" si="30"/>
        <v>449434.93</v>
      </c>
      <c r="CO18" s="46">
        <f t="shared" si="30"/>
        <v>199773.09</v>
      </c>
      <c r="CP18" s="46">
        <f t="shared" si="30"/>
        <v>0</v>
      </c>
      <c r="CQ18" s="46">
        <f t="shared" si="30"/>
        <v>0</v>
      </c>
      <c r="CR18" s="46">
        <f t="shared" si="30"/>
        <v>0</v>
      </c>
      <c r="CS18" s="46">
        <f t="shared" si="30"/>
        <v>67861.48</v>
      </c>
      <c r="CT18" s="46">
        <f t="shared" si="30"/>
        <v>35874.549999999996</v>
      </c>
      <c r="CU18" s="45">
        <f t="shared" si="30"/>
        <v>127293</v>
      </c>
      <c r="CV18" s="46">
        <f t="shared" si="30"/>
        <v>0</v>
      </c>
      <c r="CW18" s="46">
        <f t="shared" si="30"/>
        <v>0</v>
      </c>
      <c r="CX18" s="46">
        <f t="shared" si="30"/>
        <v>349331</v>
      </c>
      <c r="CY18" s="46">
        <f t="shared" si="30"/>
        <v>123311</v>
      </c>
      <c r="CZ18" s="46">
        <f t="shared" si="30"/>
        <v>154299</v>
      </c>
      <c r="DA18" s="46">
        <f t="shared" si="30"/>
        <v>40899</v>
      </c>
      <c r="DB18" s="46">
        <f t="shared" si="30"/>
        <v>0</v>
      </c>
      <c r="DC18" s="46">
        <f t="shared" si="30"/>
        <v>0</v>
      </c>
      <c r="DD18" s="46">
        <f t="shared" si="30"/>
        <v>0</v>
      </c>
      <c r="DE18" s="46">
        <f t="shared" si="30"/>
        <v>131701</v>
      </c>
      <c r="DF18" s="46">
        <f t="shared" si="30"/>
        <v>520866</v>
      </c>
      <c r="DG18" s="45">
        <f t="shared" si="30"/>
        <v>109251</v>
      </c>
      <c r="DH18" s="46">
        <f t="shared" si="30"/>
        <v>4440</v>
      </c>
      <c r="DI18" s="46">
        <f t="shared" si="30"/>
        <v>6405</v>
      </c>
      <c r="DJ18" s="46">
        <f t="shared" si="30"/>
        <v>2353</v>
      </c>
      <c r="DK18" s="46">
        <f t="shared" si="30"/>
        <v>264937</v>
      </c>
      <c r="DL18" s="46">
        <f t="shared" si="30"/>
        <v>317224</v>
      </c>
      <c r="DM18" s="46">
        <f t="shared" si="30"/>
        <v>244419</v>
      </c>
      <c r="DN18" s="46">
        <f t="shared" si="30"/>
        <v>0</v>
      </c>
      <c r="DO18" s="46">
        <f t="shared" si="30"/>
        <v>0</v>
      </c>
      <c r="DP18" s="46">
        <f t="shared" si="30"/>
        <v>1898</v>
      </c>
      <c r="DQ18" s="46">
        <f t="shared" si="30"/>
        <v>1447</v>
      </c>
      <c r="DR18" s="46">
        <f t="shared" si="30"/>
        <v>8665</v>
      </c>
      <c r="DS18" s="45">
        <f t="shared" si="30"/>
        <v>113837</v>
      </c>
      <c r="DT18" s="46">
        <f t="shared" si="30"/>
        <v>210</v>
      </c>
      <c r="DU18" s="46">
        <f t="shared" si="30"/>
        <v>47</v>
      </c>
      <c r="DV18" s="46">
        <f t="shared" si="30"/>
        <v>9</v>
      </c>
      <c r="DW18" s="46">
        <f t="shared" si="30"/>
        <v>277400</v>
      </c>
      <c r="DX18" s="46">
        <f t="shared" si="30"/>
        <v>281152</v>
      </c>
      <c r="DY18" s="46">
        <f t="shared" si="30"/>
        <v>94566</v>
      </c>
      <c r="DZ18" s="46">
        <f t="shared" si="30"/>
        <v>13030</v>
      </c>
      <c r="EA18" s="46">
        <f t="shared" si="30"/>
        <v>10202</v>
      </c>
      <c r="EB18" s="46">
        <f>SUM(EB19:EB23)</f>
        <v>4044</v>
      </c>
      <c r="EC18" s="46">
        <f>SUM(EC19:EC23)</f>
        <v>398547</v>
      </c>
      <c r="ED18" s="46">
        <f>SUM(ED19:ED23)</f>
        <v>452224</v>
      </c>
      <c r="EE18" s="45">
        <f t="shared" ref="EE18:EN18" si="31">SUM(EE19:EE23)</f>
        <v>96075.23</v>
      </c>
      <c r="EF18" s="46">
        <f t="shared" si="31"/>
        <v>77.349999999999994</v>
      </c>
      <c r="EG18" s="46">
        <f t="shared" si="31"/>
        <v>375.98</v>
      </c>
      <c r="EH18" s="46">
        <f t="shared" si="31"/>
        <v>4293.3600000000006</v>
      </c>
      <c r="EI18" s="46">
        <f t="shared" si="31"/>
        <v>20870.650000000001</v>
      </c>
      <c r="EJ18" s="46">
        <f t="shared" si="31"/>
        <v>151137.45000000001</v>
      </c>
      <c r="EK18" s="46">
        <f t="shared" si="31"/>
        <v>49898.259999999995</v>
      </c>
      <c r="EL18" s="46">
        <f t="shared" si="31"/>
        <v>1080.24</v>
      </c>
      <c r="EM18" s="46">
        <f t="shared" si="31"/>
        <v>0</v>
      </c>
      <c r="EN18" s="46">
        <f t="shared" si="31"/>
        <v>0</v>
      </c>
      <c r="EO18" s="46">
        <f t="shared" ref="EO18:FZ18" si="32">SUM(EO19:EO23)</f>
        <v>0</v>
      </c>
      <c r="EP18" s="46">
        <f t="shared" si="32"/>
        <v>655.55</v>
      </c>
      <c r="EQ18" s="45">
        <f t="shared" si="32"/>
        <v>0</v>
      </c>
      <c r="ER18" s="46">
        <f t="shared" si="32"/>
        <v>0</v>
      </c>
      <c r="ES18" s="46">
        <f t="shared" si="32"/>
        <v>0</v>
      </c>
      <c r="ET18" s="46">
        <f t="shared" si="32"/>
        <v>387542.26999999996</v>
      </c>
      <c r="EU18" s="46">
        <f t="shared" si="32"/>
        <v>91208.819999999992</v>
      </c>
      <c r="EV18" s="46">
        <f t="shared" si="32"/>
        <v>145.43</v>
      </c>
      <c r="EW18" s="46">
        <f t="shared" si="32"/>
        <v>127</v>
      </c>
      <c r="EX18" s="46">
        <f t="shared" si="32"/>
        <v>0</v>
      </c>
      <c r="EY18" s="46">
        <f t="shared" si="32"/>
        <v>0</v>
      </c>
      <c r="EZ18" s="46">
        <f t="shared" si="32"/>
        <v>0</v>
      </c>
      <c r="FA18" s="46">
        <f t="shared" si="32"/>
        <v>81730</v>
      </c>
      <c r="FB18" s="46">
        <f t="shared" si="32"/>
        <v>125299</v>
      </c>
      <c r="FC18" s="21">
        <f t="shared" si="32"/>
        <v>122630</v>
      </c>
      <c r="FD18" s="22">
        <f t="shared" si="32"/>
        <v>0</v>
      </c>
      <c r="FE18" s="22">
        <f t="shared" si="32"/>
        <v>0</v>
      </c>
      <c r="FF18" s="22">
        <f t="shared" si="32"/>
        <v>0</v>
      </c>
      <c r="FG18" s="22">
        <f t="shared" si="32"/>
        <v>0</v>
      </c>
      <c r="FH18" s="22">
        <f t="shared" si="32"/>
        <v>121196</v>
      </c>
      <c r="FI18" s="22">
        <f t="shared" si="32"/>
        <v>89975</v>
      </c>
      <c r="FJ18" s="22">
        <f t="shared" si="32"/>
        <v>0</v>
      </c>
      <c r="FK18" s="22">
        <f t="shared" si="32"/>
        <v>0</v>
      </c>
      <c r="FL18" s="22">
        <f t="shared" si="32"/>
        <v>0</v>
      </c>
      <c r="FM18" s="22">
        <f t="shared" si="32"/>
        <v>184313</v>
      </c>
      <c r="FN18" s="23">
        <f t="shared" si="32"/>
        <v>383661</v>
      </c>
      <c r="FO18" s="22">
        <f t="shared" si="32"/>
        <v>156362.47</v>
      </c>
      <c r="FP18" s="22">
        <f t="shared" si="32"/>
        <v>19.46</v>
      </c>
      <c r="FQ18" s="22">
        <f t="shared" si="32"/>
        <v>0</v>
      </c>
      <c r="FR18" s="22">
        <f t="shared" si="32"/>
        <v>78925.009999999995</v>
      </c>
      <c r="FS18" s="22">
        <f t="shared" si="32"/>
        <v>342619.18</v>
      </c>
      <c r="FT18" s="22">
        <f t="shared" si="32"/>
        <v>120896.30999999998</v>
      </c>
      <c r="FU18" s="22">
        <f t="shared" si="32"/>
        <v>15647.73</v>
      </c>
      <c r="FV18" s="22">
        <f t="shared" si="32"/>
        <v>239.99</v>
      </c>
      <c r="FW18" s="22">
        <f>SUM(FW19:FW23)</f>
        <v>57.85</v>
      </c>
      <c r="FX18" s="22">
        <f t="shared" si="32"/>
        <v>15.02</v>
      </c>
      <c r="FY18" s="22">
        <f t="shared" si="32"/>
        <v>4722.2</v>
      </c>
      <c r="FZ18" s="22">
        <f t="shared" si="32"/>
        <v>0</v>
      </c>
      <c r="GA18" s="21">
        <v>291890.26999999996</v>
      </c>
      <c r="GB18" s="22">
        <v>0</v>
      </c>
      <c r="GC18" s="22">
        <v>1949.98</v>
      </c>
      <c r="GD18" s="22">
        <v>382467.49</v>
      </c>
      <c r="GE18" s="22">
        <v>511357.01999999996</v>
      </c>
      <c r="GF18" s="22">
        <v>155457.42000000001</v>
      </c>
      <c r="GG18" s="22">
        <v>0</v>
      </c>
      <c r="GH18" s="22">
        <f t="shared" ref="GH18:GP18" si="33">SUM(GH19:GH23)</f>
        <v>0</v>
      </c>
      <c r="GI18" s="22">
        <v>0</v>
      </c>
      <c r="GJ18" s="22">
        <f t="shared" si="33"/>
        <v>0</v>
      </c>
      <c r="GK18" s="76">
        <f t="shared" si="33"/>
        <v>302976.11</v>
      </c>
      <c r="GL18" s="78">
        <f t="shared" si="33"/>
        <v>333434.07</v>
      </c>
      <c r="GM18" s="81">
        <v>103510.8</v>
      </c>
      <c r="GN18" s="76">
        <f t="shared" si="33"/>
        <v>0</v>
      </c>
      <c r="GO18" s="76">
        <f>SUM(GO19:GO23)</f>
        <v>0</v>
      </c>
      <c r="GP18" s="22">
        <f t="shared" si="33"/>
        <v>37602.439999999995</v>
      </c>
      <c r="GQ18" s="22">
        <v>306275.14</v>
      </c>
      <c r="GR18" s="22">
        <v>120460.67</v>
      </c>
      <c r="GS18" s="22">
        <v>54173.75</v>
      </c>
      <c r="GT18" s="22">
        <v>619.21</v>
      </c>
      <c r="GU18" s="22">
        <v>69.98</v>
      </c>
      <c r="GV18" s="22">
        <v>0</v>
      </c>
      <c r="GW18" s="22">
        <v>373635.37</v>
      </c>
      <c r="GX18" s="22">
        <v>78301.490000000005</v>
      </c>
      <c r="GY18" s="21">
        <f>SUM(GY19:GY25)</f>
        <v>0</v>
      </c>
      <c r="GZ18" s="22">
        <f>SUM(GZ19:GZ25)</f>
        <v>0</v>
      </c>
      <c r="HA18" s="22">
        <f t="shared" ref="HA18:HI18" si="34">SUM(HA19:HA25)</f>
        <v>0</v>
      </c>
      <c r="HB18" s="22">
        <f t="shared" si="34"/>
        <v>0</v>
      </c>
      <c r="HC18" s="22">
        <f t="shared" si="34"/>
        <v>240332.96999999997</v>
      </c>
      <c r="HD18" s="22">
        <f t="shared" si="34"/>
        <v>426796.07</v>
      </c>
      <c r="HE18" s="22">
        <f t="shared" si="34"/>
        <v>116239.93</v>
      </c>
      <c r="HF18" s="22">
        <f t="shared" si="34"/>
        <v>0</v>
      </c>
      <c r="HG18" s="22">
        <f t="shared" si="34"/>
        <v>0</v>
      </c>
      <c r="HH18" s="22">
        <f t="shared" si="34"/>
        <v>0</v>
      </c>
      <c r="HI18" s="22">
        <f t="shared" si="34"/>
        <v>164144.34</v>
      </c>
      <c r="HJ18" s="22">
        <f>SUM(HJ19:HJ25)</f>
        <v>533568.1</v>
      </c>
      <c r="HK18" s="21">
        <f>SUM(HK19:HK25)</f>
        <v>201386.30000000002</v>
      </c>
      <c r="HL18" s="22">
        <f>SUM(HL19:HL25)</f>
        <v>934.24</v>
      </c>
      <c r="HM18" s="22">
        <f t="shared" ref="HM18:HU18" si="35">SUM(HM19:HM25)</f>
        <v>0</v>
      </c>
      <c r="HN18" s="22">
        <f>SUM(HN19:HN25)</f>
        <v>107476.65</v>
      </c>
      <c r="HO18" s="22">
        <f t="shared" si="35"/>
        <v>477224.38999999996</v>
      </c>
      <c r="HP18" s="22">
        <f t="shared" si="35"/>
        <v>198819.58000000002</v>
      </c>
      <c r="HQ18" s="22">
        <f t="shared" si="35"/>
        <v>109452.75</v>
      </c>
      <c r="HR18" s="22">
        <f t="shared" si="35"/>
        <v>339.53</v>
      </c>
      <c r="HS18" s="22">
        <f t="shared" si="35"/>
        <v>65.48</v>
      </c>
      <c r="HT18" s="22">
        <f t="shared" si="35"/>
        <v>854.55000000000007</v>
      </c>
      <c r="HU18" s="22">
        <f t="shared" si="35"/>
        <v>320101.18</v>
      </c>
      <c r="HV18" s="22">
        <f t="shared" ref="HV18:IB18" si="36">SUM(HV19:HV25)</f>
        <v>308072.83</v>
      </c>
      <c r="HW18" s="21">
        <f t="shared" si="36"/>
        <v>47507.99</v>
      </c>
      <c r="HX18" s="22">
        <f t="shared" si="36"/>
        <v>0</v>
      </c>
      <c r="HY18" s="22">
        <f t="shared" si="36"/>
        <v>109.34</v>
      </c>
      <c r="HZ18" s="22">
        <f t="shared" si="36"/>
        <v>20.43</v>
      </c>
      <c r="IA18" s="22">
        <f t="shared" si="36"/>
        <v>278016.89</v>
      </c>
      <c r="IB18" s="22">
        <f t="shared" si="36"/>
        <v>432592.75000000006</v>
      </c>
      <c r="IC18" s="22">
        <f t="shared" ref="IC18:IN18" si="37">SUM(IC19:IC25)</f>
        <v>177877.40999999997</v>
      </c>
      <c r="ID18" s="22">
        <f t="shared" si="37"/>
        <v>787.56000000000006</v>
      </c>
      <c r="IE18" s="22">
        <f t="shared" si="37"/>
        <v>654.06000000000006</v>
      </c>
      <c r="IF18" s="22">
        <f t="shared" si="37"/>
        <v>990.97</v>
      </c>
      <c r="IG18" s="22">
        <f t="shared" si="37"/>
        <v>132542.52999999997</v>
      </c>
      <c r="IH18" s="22">
        <f t="shared" si="37"/>
        <v>377079.58999999997</v>
      </c>
      <c r="II18" s="21">
        <f t="shared" si="37"/>
        <v>72484.069999999992</v>
      </c>
      <c r="IJ18" s="22">
        <f>SUM(IJ19:IJ25)</f>
        <v>4580.67</v>
      </c>
      <c r="IK18" s="22">
        <f t="shared" si="37"/>
        <v>0</v>
      </c>
      <c r="IL18" s="22">
        <f t="shared" si="37"/>
        <v>0</v>
      </c>
      <c r="IM18" s="22">
        <f t="shared" si="37"/>
        <v>0</v>
      </c>
      <c r="IN18" s="22">
        <f t="shared" si="37"/>
        <v>10318.709999999999</v>
      </c>
      <c r="IO18" s="22">
        <f t="shared" ref="IO18:IU18" si="38">SUM(IO19:IO25)</f>
        <v>38.96</v>
      </c>
      <c r="IP18" s="22">
        <f t="shared" si="38"/>
        <v>90545.049999999988</v>
      </c>
      <c r="IQ18" s="22">
        <f t="shared" si="38"/>
        <v>389.82</v>
      </c>
      <c r="IR18" s="22">
        <f t="shared" si="38"/>
        <v>51068.800000000003</v>
      </c>
      <c r="IS18" s="22">
        <f t="shared" si="38"/>
        <v>182974.63</v>
      </c>
      <c r="IT18" s="22">
        <f t="shared" si="38"/>
        <v>25674.34</v>
      </c>
      <c r="IU18" s="21">
        <f t="shared" si="38"/>
        <v>34100.14</v>
      </c>
      <c r="IV18" s="22">
        <f>SUM(IV19:IV25)</f>
        <v>232.64</v>
      </c>
      <c r="IW18" s="22">
        <f t="shared" ref="IW18:JB18" si="39">SUM(IW19:IW25)</f>
        <v>690.73</v>
      </c>
      <c r="IX18" s="22">
        <f t="shared" si="39"/>
        <v>265672.98</v>
      </c>
      <c r="IY18" s="22">
        <f t="shared" si="39"/>
        <v>490572.58</v>
      </c>
      <c r="IZ18" s="22">
        <f t="shared" si="39"/>
        <v>129437.81999999999</v>
      </c>
      <c r="JA18" s="22">
        <f t="shared" si="39"/>
        <v>568.55999999999995</v>
      </c>
      <c r="JB18" s="22">
        <f t="shared" si="39"/>
        <v>209</v>
      </c>
      <c r="JC18" s="22">
        <f t="shared" ref="JC18:JD18" si="40">SUM(JC19:JC25)</f>
        <v>642.13</v>
      </c>
      <c r="JD18" s="22">
        <f t="shared" si="40"/>
        <v>2709</v>
      </c>
      <c r="JE18" s="22">
        <f t="shared" ref="JE18:JF18" si="41">SUM(JE19:JE25)</f>
        <v>431401.24</v>
      </c>
      <c r="JF18" s="22">
        <f t="shared" si="41"/>
        <v>414179.63999999996</v>
      </c>
      <c r="JG18" s="70" t="s">
        <v>52</v>
      </c>
      <c r="JH18" s="71"/>
      <c r="JI18" s="63"/>
      <c r="JJ18" s="63"/>
      <c r="JK18" s="64"/>
      <c r="JL18" s="63"/>
    </row>
    <row r="19" spans="2:272" x14ac:dyDescent="0.2">
      <c r="B19" s="16" t="s">
        <v>7</v>
      </c>
      <c r="C19" s="24" t="s">
        <v>2</v>
      </c>
      <c r="D19" s="25" t="s">
        <v>2</v>
      </c>
      <c r="E19" s="25">
        <v>171</v>
      </c>
      <c r="F19" s="25">
        <v>84554</v>
      </c>
      <c r="G19" s="25">
        <v>50936</v>
      </c>
      <c r="H19" s="25">
        <v>10395</v>
      </c>
      <c r="I19" s="25">
        <v>1999</v>
      </c>
      <c r="J19" s="25" t="s">
        <v>2</v>
      </c>
      <c r="K19" s="25" t="s">
        <v>2</v>
      </c>
      <c r="L19" s="25">
        <v>60000</v>
      </c>
      <c r="M19" s="25">
        <v>119138</v>
      </c>
      <c r="N19" s="26">
        <v>2932</v>
      </c>
      <c r="O19" s="25">
        <v>4410</v>
      </c>
      <c r="P19" s="25" t="s">
        <v>2</v>
      </c>
      <c r="Q19" s="25" t="s">
        <v>2</v>
      </c>
      <c r="R19" s="25">
        <v>85253</v>
      </c>
      <c r="S19" s="25">
        <v>140881</v>
      </c>
      <c r="T19" s="25">
        <v>61361</v>
      </c>
      <c r="U19" s="25">
        <v>78663</v>
      </c>
      <c r="V19" s="25" t="s">
        <v>2</v>
      </c>
      <c r="W19" s="25" t="s">
        <v>2</v>
      </c>
      <c r="X19" s="25">
        <v>40373</v>
      </c>
      <c r="Y19" s="25">
        <v>111957</v>
      </c>
      <c r="Z19" s="25">
        <v>13437</v>
      </c>
      <c r="AA19" s="27" t="s">
        <v>2</v>
      </c>
      <c r="AB19" s="28" t="s">
        <v>2</v>
      </c>
      <c r="AC19" s="28" t="s">
        <v>2</v>
      </c>
      <c r="AD19" s="28">
        <v>28326</v>
      </c>
      <c r="AE19" s="28">
        <v>112364</v>
      </c>
      <c r="AF19" s="28">
        <v>52322</v>
      </c>
      <c r="AG19" s="28">
        <v>67932</v>
      </c>
      <c r="AH19" s="28" t="s">
        <v>2</v>
      </c>
      <c r="AI19" s="28" t="s">
        <v>2</v>
      </c>
      <c r="AJ19" s="28" t="s">
        <v>2</v>
      </c>
      <c r="AK19" s="28">
        <v>155428</v>
      </c>
      <c r="AL19" s="29">
        <v>10936</v>
      </c>
      <c r="AM19" s="28" t="s">
        <v>2</v>
      </c>
      <c r="AN19" s="28" t="s">
        <v>2</v>
      </c>
      <c r="AO19" s="28">
        <v>33338</v>
      </c>
      <c r="AP19" s="28">
        <v>32804</v>
      </c>
      <c r="AQ19" s="28">
        <v>83800</v>
      </c>
      <c r="AR19" s="28">
        <v>58385</v>
      </c>
      <c r="AS19" s="28" t="s">
        <v>2</v>
      </c>
      <c r="AT19" s="28" t="s">
        <v>2</v>
      </c>
      <c r="AU19" s="28" t="s">
        <v>2</v>
      </c>
      <c r="AV19" s="28" t="s">
        <v>2</v>
      </c>
      <c r="AW19" s="28">
        <v>83159</v>
      </c>
      <c r="AX19" s="28">
        <v>64951</v>
      </c>
      <c r="AY19" s="27" t="s">
        <v>2</v>
      </c>
      <c r="AZ19" s="28" t="s">
        <v>2</v>
      </c>
      <c r="BA19" s="28" t="s">
        <v>2</v>
      </c>
      <c r="BB19" s="28">
        <v>20207</v>
      </c>
      <c r="BC19" s="28">
        <v>79212</v>
      </c>
      <c r="BD19" s="28">
        <v>58375</v>
      </c>
      <c r="BE19" s="28" t="s">
        <v>2</v>
      </c>
      <c r="BF19" s="28" t="s">
        <v>2</v>
      </c>
      <c r="BG19" s="28" t="s">
        <v>2</v>
      </c>
      <c r="BH19" s="28" t="s">
        <v>2</v>
      </c>
      <c r="BI19" s="28">
        <v>112117</v>
      </c>
      <c r="BJ19" s="29">
        <v>60585</v>
      </c>
      <c r="BK19" s="28" t="s">
        <v>2</v>
      </c>
      <c r="BL19" s="28" t="s">
        <v>2</v>
      </c>
      <c r="BM19" s="28" t="s">
        <v>2</v>
      </c>
      <c r="BN19" s="28">
        <v>93794</v>
      </c>
      <c r="BO19" s="28">
        <v>41604</v>
      </c>
      <c r="BP19" s="28">
        <v>26024</v>
      </c>
      <c r="BQ19" s="28" t="s">
        <v>2</v>
      </c>
      <c r="BR19" s="28" t="s">
        <v>2</v>
      </c>
      <c r="BS19" s="28" t="s">
        <v>2</v>
      </c>
      <c r="BT19" s="28" t="s">
        <v>2</v>
      </c>
      <c r="BU19" s="28">
        <v>72110</v>
      </c>
      <c r="BV19" s="28">
        <v>68740</v>
      </c>
      <c r="BW19" s="27" t="s">
        <v>2</v>
      </c>
      <c r="BX19" s="28" t="s">
        <v>2</v>
      </c>
      <c r="BY19" s="28" t="s">
        <v>2</v>
      </c>
      <c r="BZ19" s="28">
        <v>73094</v>
      </c>
      <c r="CA19" s="28">
        <v>124679</v>
      </c>
      <c r="CB19" s="28">
        <v>53847</v>
      </c>
      <c r="CC19" s="28">
        <v>4819</v>
      </c>
      <c r="CD19" s="28" t="s">
        <v>2</v>
      </c>
      <c r="CE19" s="28" t="s">
        <v>2</v>
      </c>
      <c r="CF19" s="28" t="s">
        <v>2</v>
      </c>
      <c r="CG19" s="28">
        <v>85881</v>
      </c>
      <c r="CH19" s="29">
        <v>47936</v>
      </c>
      <c r="CI19" s="28">
        <v>415.185</v>
      </c>
      <c r="CJ19" s="28" t="s">
        <v>2</v>
      </c>
      <c r="CK19" s="28" t="s">
        <v>2</v>
      </c>
      <c r="CL19" s="28">
        <v>584.86</v>
      </c>
      <c r="CM19" s="28">
        <v>79444</v>
      </c>
      <c r="CN19" s="28">
        <v>94524.75</v>
      </c>
      <c r="CO19" s="28">
        <v>21749</v>
      </c>
      <c r="CP19" s="28" t="s">
        <v>2</v>
      </c>
      <c r="CQ19" s="28" t="s">
        <v>2</v>
      </c>
      <c r="CR19" s="28" t="s">
        <v>2</v>
      </c>
      <c r="CS19" s="28">
        <v>17574</v>
      </c>
      <c r="CT19" s="28">
        <v>7520</v>
      </c>
      <c r="CU19" s="30">
        <v>36913</v>
      </c>
      <c r="CV19" s="31" t="s">
        <v>2</v>
      </c>
      <c r="CW19" s="31" t="s">
        <v>2</v>
      </c>
      <c r="CX19" s="31">
        <v>71732</v>
      </c>
      <c r="CY19" s="31">
        <v>26382</v>
      </c>
      <c r="CZ19" s="31">
        <v>29873</v>
      </c>
      <c r="DA19" s="31">
        <v>3012</v>
      </c>
      <c r="DB19" s="31" t="s">
        <v>2</v>
      </c>
      <c r="DC19" s="31" t="s">
        <v>2</v>
      </c>
      <c r="DD19" s="31" t="s">
        <v>2</v>
      </c>
      <c r="DE19" s="31">
        <v>27144</v>
      </c>
      <c r="DF19" s="31">
        <v>108071</v>
      </c>
      <c r="DG19" s="30">
        <v>13920</v>
      </c>
      <c r="DH19" s="31">
        <v>9</v>
      </c>
      <c r="DI19" s="31">
        <v>52</v>
      </c>
      <c r="DJ19" s="31" t="s">
        <v>2</v>
      </c>
      <c r="DK19" s="31">
        <v>68240</v>
      </c>
      <c r="DL19" s="31">
        <v>86000</v>
      </c>
      <c r="DM19" s="31">
        <v>50651</v>
      </c>
      <c r="DN19" s="31" t="s">
        <v>2</v>
      </c>
      <c r="DO19" s="31" t="s">
        <v>2</v>
      </c>
      <c r="DP19" s="31" t="s">
        <v>2</v>
      </c>
      <c r="DQ19" s="31" t="s">
        <v>2</v>
      </c>
      <c r="DR19" s="31">
        <v>1788</v>
      </c>
      <c r="DS19" s="30">
        <v>16216</v>
      </c>
      <c r="DT19" s="31" t="s">
        <v>2</v>
      </c>
      <c r="DU19" s="31">
        <v>47</v>
      </c>
      <c r="DV19" s="31">
        <v>9</v>
      </c>
      <c r="DW19" s="31">
        <v>45252</v>
      </c>
      <c r="DX19" s="31">
        <v>54469</v>
      </c>
      <c r="DY19" s="31">
        <v>7727</v>
      </c>
      <c r="DZ19" s="31">
        <v>9392</v>
      </c>
      <c r="EA19" s="31" t="s">
        <v>2</v>
      </c>
      <c r="EB19" s="31" t="s">
        <v>2</v>
      </c>
      <c r="EC19" s="31">
        <v>63488</v>
      </c>
      <c r="ED19" s="31">
        <v>56119</v>
      </c>
      <c r="EE19" s="30">
        <v>2007.76</v>
      </c>
      <c r="EF19" s="31" t="s">
        <v>2</v>
      </c>
      <c r="EG19" s="31" t="s">
        <v>2</v>
      </c>
      <c r="EH19" s="31">
        <v>71.31</v>
      </c>
      <c r="EI19" s="31">
        <v>1151.6600000000001</v>
      </c>
      <c r="EJ19" s="31">
        <v>28771.48</v>
      </c>
      <c r="EK19" s="31">
        <v>8159.42</v>
      </c>
      <c r="EL19" s="31" t="s">
        <v>2</v>
      </c>
      <c r="EM19" s="31" t="s">
        <v>2</v>
      </c>
      <c r="EN19" s="31" t="s">
        <v>2</v>
      </c>
      <c r="EO19" s="31" t="s">
        <v>2</v>
      </c>
      <c r="EP19" s="31" t="s">
        <v>2</v>
      </c>
      <c r="EQ19" s="30" t="s">
        <v>2</v>
      </c>
      <c r="ER19" s="31" t="s">
        <v>2</v>
      </c>
      <c r="ES19" s="31" t="s">
        <v>2</v>
      </c>
      <c r="ET19" s="31">
        <v>75956.899999999994</v>
      </c>
      <c r="EU19" s="31">
        <v>19778.849999999999</v>
      </c>
      <c r="EV19" s="31" t="s">
        <v>2</v>
      </c>
      <c r="EW19" s="31" t="s">
        <v>2</v>
      </c>
      <c r="EX19" s="31" t="s">
        <v>2</v>
      </c>
      <c r="EY19" s="31" t="s">
        <v>2</v>
      </c>
      <c r="EZ19" s="31"/>
      <c r="FA19" s="31">
        <v>25211</v>
      </c>
      <c r="FB19" s="31">
        <v>40687</v>
      </c>
      <c r="FC19" s="30">
        <v>41938</v>
      </c>
      <c r="FD19" s="31" t="s">
        <v>2</v>
      </c>
      <c r="FE19" s="31" t="s">
        <v>2</v>
      </c>
      <c r="FF19" s="31" t="s">
        <v>2</v>
      </c>
      <c r="FG19" s="31" t="s">
        <v>2</v>
      </c>
      <c r="FH19" s="31">
        <v>25000</v>
      </c>
      <c r="FI19" s="31">
        <v>19356</v>
      </c>
      <c r="FJ19" s="31" t="s">
        <v>2</v>
      </c>
      <c r="FK19" s="31" t="s">
        <v>2</v>
      </c>
      <c r="FL19" s="31" t="s">
        <v>2</v>
      </c>
      <c r="FM19" s="31">
        <v>61506</v>
      </c>
      <c r="FN19" s="32">
        <v>70558</v>
      </c>
      <c r="FO19" s="31">
        <v>28603.42</v>
      </c>
      <c r="FP19" s="31">
        <v>19.46</v>
      </c>
      <c r="FQ19" s="31" t="s">
        <v>2</v>
      </c>
      <c r="FR19" s="31">
        <v>15551.81</v>
      </c>
      <c r="FS19" s="31">
        <v>98468.5</v>
      </c>
      <c r="FT19" s="31">
        <v>23792.62</v>
      </c>
      <c r="FU19" s="31">
        <v>4566.49</v>
      </c>
      <c r="FV19" s="31" t="s">
        <v>2</v>
      </c>
      <c r="FW19" s="31" t="s">
        <v>2</v>
      </c>
      <c r="FX19" s="31" t="s">
        <v>2</v>
      </c>
      <c r="FY19" s="31">
        <v>845.38</v>
      </c>
      <c r="FZ19" s="31" t="s">
        <v>2</v>
      </c>
      <c r="GA19" s="30">
        <v>48748.35</v>
      </c>
      <c r="GB19" s="31" t="s">
        <v>2</v>
      </c>
      <c r="GC19" s="31" t="s">
        <v>2</v>
      </c>
      <c r="GD19" s="31">
        <v>116086.57</v>
      </c>
      <c r="GE19" s="31">
        <v>86404.68</v>
      </c>
      <c r="GF19" s="31">
        <v>29789.71</v>
      </c>
      <c r="GG19" s="31" t="s">
        <v>2</v>
      </c>
      <c r="GH19" s="31" t="s">
        <v>2</v>
      </c>
      <c r="GI19" s="31" t="s">
        <v>2</v>
      </c>
      <c r="GJ19" s="31" t="s">
        <v>2</v>
      </c>
      <c r="GK19" s="77">
        <v>49236.22</v>
      </c>
      <c r="GL19" s="79">
        <v>59324.83</v>
      </c>
      <c r="GM19" s="82">
        <v>1213.58</v>
      </c>
      <c r="GN19" s="77">
        <v>0</v>
      </c>
      <c r="GO19" s="77" t="s">
        <v>2</v>
      </c>
      <c r="GP19" s="31">
        <v>4147.5200000000004</v>
      </c>
      <c r="GQ19" s="31">
        <v>60260.66</v>
      </c>
      <c r="GR19" s="31">
        <v>12344.4</v>
      </c>
      <c r="GS19" s="31">
        <v>2244.46</v>
      </c>
      <c r="GT19" s="31" t="s">
        <v>2</v>
      </c>
      <c r="GU19" s="31" t="s">
        <v>2</v>
      </c>
      <c r="GV19" s="31" t="s">
        <v>2</v>
      </c>
      <c r="GW19" s="31">
        <v>60674.67</v>
      </c>
      <c r="GX19" s="31">
        <v>17844.3</v>
      </c>
      <c r="GY19" s="30" t="s">
        <v>2</v>
      </c>
      <c r="GZ19" s="31" t="s">
        <v>2</v>
      </c>
      <c r="HA19" s="31" t="s">
        <v>2</v>
      </c>
      <c r="HB19" s="31" t="s">
        <v>2</v>
      </c>
      <c r="HC19" s="31">
        <v>83098.58</v>
      </c>
      <c r="HD19" s="31">
        <v>150289.71</v>
      </c>
      <c r="HE19" s="31">
        <v>47744.28</v>
      </c>
      <c r="HF19" s="31" t="s">
        <v>2</v>
      </c>
      <c r="HG19" s="31" t="s">
        <v>2</v>
      </c>
      <c r="HH19" s="31" t="s">
        <v>2</v>
      </c>
      <c r="HI19" s="31">
        <v>57028.3</v>
      </c>
      <c r="HJ19" s="31">
        <v>177401.39</v>
      </c>
      <c r="HK19" s="30">
        <v>50978.96</v>
      </c>
      <c r="HL19" s="31" t="s">
        <v>2</v>
      </c>
      <c r="HM19" s="31" t="s">
        <v>2</v>
      </c>
      <c r="HN19" s="31">
        <v>36539.589999999997</v>
      </c>
      <c r="HO19" s="31">
        <v>149233.07</v>
      </c>
      <c r="HP19" s="31">
        <v>60760.92</v>
      </c>
      <c r="HQ19" s="31">
        <v>36605.69</v>
      </c>
      <c r="HR19" s="31" t="s">
        <v>2</v>
      </c>
      <c r="HS19" s="31" t="s">
        <v>2</v>
      </c>
      <c r="HT19" s="31" t="s">
        <v>2</v>
      </c>
      <c r="HU19" s="31">
        <v>94326.52</v>
      </c>
      <c r="HV19" s="31">
        <v>98593.53</v>
      </c>
      <c r="HW19" s="30">
        <v>13539.77</v>
      </c>
      <c r="HX19" s="31" t="s">
        <v>2</v>
      </c>
      <c r="HY19" s="31"/>
      <c r="HZ19" s="31"/>
      <c r="IA19" s="31">
        <v>74853.919999999998</v>
      </c>
      <c r="IB19" s="31">
        <v>131951.28</v>
      </c>
      <c r="IC19" s="31">
        <v>53063.31</v>
      </c>
      <c r="ID19" s="31" t="s">
        <v>2</v>
      </c>
      <c r="IE19" s="31" t="s">
        <v>2</v>
      </c>
      <c r="IF19" s="31" t="s">
        <v>2</v>
      </c>
      <c r="IG19" s="31">
        <v>42327.34</v>
      </c>
      <c r="IH19" s="31">
        <v>118984.6</v>
      </c>
      <c r="II19" s="30">
        <v>20582.62</v>
      </c>
      <c r="IJ19" s="31">
        <v>1797.41</v>
      </c>
      <c r="IK19" s="31" t="s">
        <v>2</v>
      </c>
      <c r="IL19" s="31" t="s">
        <v>2</v>
      </c>
      <c r="IM19" s="31" t="s">
        <v>2</v>
      </c>
      <c r="IN19" s="31">
        <v>5774.04</v>
      </c>
      <c r="IO19" s="31" t="s">
        <v>2</v>
      </c>
      <c r="IP19" s="31">
        <v>26292.91</v>
      </c>
      <c r="IQ19" s="31" t="s">
        <v>2</v>
      </c>
      <c r="IR19" s="31">
        <v>13138.16</v>
      </c>
      <c r="IS19" s="31">
        <v>47568.58</v>
      </c>
      <c r="IT19" s="31">
        <v>3727.89</v>
      </c>
      <c r="IU19" s="30">
        <v>12962.79</v>
      </c>
      <c r="IV19" s="31"/>
      <c r="IW19" s="31" t="s">
        <v>2</v>
      </c>
      <c r="IX19" s="31">
        <v>81083.210000000006</v>
      </c>
      <c r="IY19" s="31">
        <v>145409.45000000001</v>
      </c>
      <c r="IZ19" s="31">
        <v>45627.57</v>
      </c>
      <c r="JA19" s="31" t="s">
        <v>2</v>
      </c>
      <c r="JB19" s="31" t="s">
        <v>2</v>
      </c>
      <c r="JC19" s="31" t="s">
        <v>2</v>
      </c>
      <c r="JD19" s="31" t="s">
        <v>2</v>
      </c>
      <c r="JE19" s="31">
        <v>136827.45000000001</v>
      </c>
      <c r="JF19" s="31">
        <v>114281.48</v>
      </c>
      <c r="JG19" s="69" t="s">
        <v>7</v>
      </c>
      <c r="JH19" s="71"/>
    </row>
    <row r="20" spans="2:272" x14ac:dyDescent="0.2">
      <c r="B20" s="16" t="s">
        <v>8</v>
      </c>
      <c r="C20" s="24" t="s">
        <v>2</v>
      </c>
      <c r="D20" s="25" t="s">
        <v>2</v>
      </c>
      <c r="E20" s="25" t="s">
        <v>2</v>
      </c>
      <c r="F20" s="25">
        <v>203808</v>
      </c>
      <c r="G20" s="25">
        <v>103677</v>
      </c>
      <c r="H20" s="25">
        <v>30846</v>
      </c>
      <c r="I20" s="25">
        <v>5193</v>
      </c>
      <c r="J20" s="25" t="s">
        <v>2</v>
      </c>
      <c r="K20" s="25">
        <v>569</v>
      </c>
      <c r="L20" s="25">
        <v>138994</v>
      </c>
      <c r="M20" s="25">
        <v>301605</v>
      </c>
      <c r="N20" s="26">
        <v>9112</v>
      </c>
      <c r="O20" s="25">
        <v>20406</v>
      </c>
      <c r="P20" s="25" t="s">
        <v>2</v>
      </c>
      <c r="Q20" s="25" t="s">
        <v>2</v>
      </c>
      <c r="R20" s="25">
        <v>255028</v>
      </c>
      <c r="S20" s="25">
        <v>405324</v>
      </c>
      <c r="T20" s="25">
        <v>144988</v>
      </c>
      <c r="U20" s="25">
        <v>226548</v>
      </c>
      <c r="V20" s="25" t="s">
        <v>2</v>
      </c>
      <c r="W20" s="25" t="s">
        <v>2</v>
      </c>
      <c r="X20" s="25">
        <v>125610</v>
      </c>
      <c r="Y20" s="25">
        <v>356095</v>
      </c>
      <c r="Z20" s="25">
        <v>62835</v>
      </c>
      <c r="AA20" s="27">
        <v>710</v>
      </c>
      <c r="AB20" s="28" t="s">
        <v>2</v>
      </c>
      <c r="AC20" s="28" t="s">
        <v>2</v>
      </c>
      <c r="AD20" s="28">
        <v>71049</v>
      </c>
      <c r="AE20" s="28">
        <v>353504</v>
      </c>
      <c r="AF20" s="28">
        <v>130761</v>
      </c>
      <c r="AG20" s="28">
        <v>199896</v>
      </c>
      <c r="AH20" s="28">
        <v>11</v>
      </c>
      <c r="AI20" s="28" t="s">
        <v>2</v>
      </c>
      <c r="AJ20" s="28" t="s">
        <v>2</v>
      </c>
      <c r="AK20" s="28">
        <v>502751</v>
      </c>
      <c r="AL20" s="29">
        <v>33618</v>
      </c>
      <c r="AM20" s="28" t="s">
        <v>2</v>
      </c>
      <c r="AN20" s="28" t="s">
        <v>2</v>
      </c>
      <c r="AO20" s="28">
        <v>88017</v>
      </c>
      <c r="AP20" s="28">
        <v>74504</v>
      </c>
      <c r="AQ20" s="28">
        <v>170699</v>
      </c>
      <c r="AR20" s="28">
        <v>146133</v>
      </c>
      <c r="AS20" s="28" t="s">
        <v>2</v>
      </c>
      <c r="AT20" s="28" t="s">
        <v>2</v>
      </c>
      <c r="AU20" s="28" t="s">
        <v>2</v>
      </c>
      <c r="AV20" s="28" t="s">
        <v>2</v>
      </c>
      <c r="AW20" s="28">
        <v>242327</v>
      </c>
      <c r="AX20" s="28">
        <v>198750</v>
      </c>
      <c r="AY20" s="27" t="s">
        <v>2</v>
      </c>
      <c r="AZ20" s="28" t="s">
        <v>2</v>
      </c>
      <c r="BA20" s="28" t="s">
        <v>2</v>
      </c>
      <c r="BB20" s="28">
        <f>73478+4446</f>
        <v>77924</v>
      </c>
      <c r="BC20" s="28">
        <f>245137+25193</f>
        <v>270330</v>
      </c>
      <c r="BD20" s="28">
        <f>126875+13163</f>
        <v>140038</v>
      </c>
      <c r="BE20" s="28" t="s">
        <v>2</v>
      </c>
      <c r="BF20" s="28" t="s">
        <v>2</v>
      </c>
      <c r="BG20" s="28" t="s">
        <v>2</v>
      </c>
      <c r="BH20" s="28" t="s">
        <v>2</v>
      </c>
      <c r="BI20" s="28">
        <f>317469+33939</f>
        <v>351408</v>
      </c>
      <c r="BJ20" s="29">
        <f>156456+15144</f>
        <v>171600</v>
      </c>
      <c r="BK20" s="28" t="s">
        <v>2</v>
      </c>
      <c r="BL20" s="28" t="s">
        <v>2</v>
      </c>
      <c r="BM20" s="28" t="s">
        <v>2</v>
      </c>
      <c r="BN20" s="28">
        <v>292054</v>
      </c>
      <c r="BO20" s="28">
        <v>141745</v>
      </c>
      <c r="BP20" s="28">
        <v>104300</v>
      </c>
      <c r="BQ20" s="28" t="s">
        <v>2</v>
      </c>
      <c r="BR20" s="28" t="s">
        <v>2</v>
      </c>
      <c r="BS20" s="28" t="s">
        <v>2</v>
      </c>
      <c r="BT20" s="28" t="s">
        <v>2</v>
      </c>
      <c r="BU20" s="28">
        <v>202533</v>
      </c>
      <c r="BV20" s="28">
        <v>207689</v>
      </c>
      <c r="BW20" s="27" t="s">
        <v>2</v>
      </c>
      <c r="BX20" s="28" t="s">
        <v>2</v>
      </c>
      <c r="BY20" s="28" t="s">
        <v>2</v>
      </c>
      <c r="BZ20" s="28">
        <v>143681</v>
      </c>
      <c r="CA20" s="28">
        <v>266443</v>
      </c>
      <c r="CB20" s="28">
        <v>159829</v>
      </c>
      <c r="CC20" s="28">
        <v>19144</v>
      </c>
      <c r="CD20" s="28" t="s">
        <v>2</v>
      </c>
      <c r="CE20" s="28" t="s">
        <v>2</v>
      </c>
      <c r="CF20" s="28" t="s">
        <v>2</v>
      </c>
      <c r="CG20" s="28">
        <v>190722</v>
      </c>
      <c r="CH20" s="29">
        <v>88082</v>
      </c>
      <c r="CI20" s="28">
        <v>28376.855</v>
      </c>
      <c r="CJ20" s="28" t="s">
        <v>2</v>
      </c>
      <c r="CK20" s="28" t="s">
        <v>2</v>
      </c>
      <c r="CL20" s="28" t="s">
        <v>2</v>
      </c>
      <c r="CM20" s="28">
        <v>226693.92</v>
      </c>
      <c r="CN20" s="28">
        <v>254818</v>
      </c>
      <c r="CO20" s="28">
        <v>108784.84</v>
      </c>
      <c r="CP20" s="28" t="s">
        <v>2</v>
      </c>
      <c r="CQ20" s="28" t="s">
        <v>2</v>
      </c>
      <c r="CR20" s="28" t="s">
        <v>2</v>
      </c>
      <c r="CS20" s="28">
        <v>35496</v>
      </c>
      <c r="CT20" s="28">
        <v>22599.17</v>
      </c>
      <c r="CU20" s="30">
        <v>78061</v>
      </c>
      <c r="CV20" s="31" t="s">
        <v>2</v>
      </c>
      <c r="CW20" s="31" t="s">
        <v>2</v>
      </c>
      <c r="CX20" s="31">
        <v>213715</v>
      </c>
      <c r="CY20" s="31">
        <v>87782</v>
      </c>
      <c r="CZ20" s="31">
        <v>112552</v>
      </c>
      <c r="DA20" s="31">
        <v>29682</v>
      </c>
      <c r="DB20" s="31" t="s">
        <v>2</v>
      </c>
      <c r="DC20" s="31" t="s">
        <v>2</v>
      </c>
      <c r="DD20" s="31" t="s">
        <v>2</v>
      </c>
      <c r="DE20" s="31">
        <v>80435</v>
      </c>
      <c r="DF20" s="31">
        <v>329201</v>
      </c>
      <c r="DG20" s="30">
        <v>77992</v>
      </c>
      <c r="DH20" s="31">
        <v>4431</v>
      </c>
      <c r="DI20" s="31">
        <v>6353</v>
      </c>
      <c r="DJ20" s="31">
        <v>2353</v>
      </c>
      <c r="DK20" s="31">
        <v>157992</v>
      </c>
      <c r="DL20" s="31">
        <v>192334</v>
      </c>
      <c r="DM20" s="31">
        <v>165438</v>
      </c>
      <c r="DN20" s="31" t="s">
        <v>2</v>
      </c>
      <c r="DO20" s="31" t="s">
        <v>2</v>
      </c>
      <c r="DP20" s="31">
        <v>1898</v>
      </c>
      <c r="DQ20" s="31">
        <v>1447</v>
      </c>
      <c r="DR20" s="31">
        <v>6877</v>
      </c>
      <c r="DS20" s="30">
        <v>73778</v>
      </c>
      <c r="DT20" s="31">
        <v>210</v>
      </c>
      <c r="DU20" s="31" t="s">
        <v>2</v>
      </c>
      <c r="DV20" s="31" t="s">
        <v>2</v>
      </c>
      <c r="DW20" s="31">
        <v>184993</v>
      </c>
      <c r="DX20" s="31">
        <v>173402</v>
      </c>
      <c r="DY20" s="31">
        <v>75194</v>
      </c>
      <c r="DZ20" s="31">
        <v>3638</v>
      </c>
      <c r="EA20" s="31">
        <v>10202</v>
      </c>
      <c r="EB20" s="31">
        <v>4044</v>
      </c>
      <c r="EC20" s="31">
        <v>287585</v>
      </c>
      <c r="ED20" s="31">
        <v>321719</v>
      </c>
      <c r="EE20" s="30">
        <v>81825.47</v>
      </c>
      <c r="EF20" s="31">
        <v>77.349999999999994</v>
      </c>
      <c r="EG20" s="31">
        <v>215.57</v>
      </c>
      <c r="EH20" s="31">
        <v>4222.05</v>
      </c>
      <c r="EI20" s="31">
        <v>19718.990000000002</v>
      </c>
      <c r="EJ20" s="31">
        <v>114043.97</v>
      </c>
      <c r="EK20" s="31">
        <v>37023.839999999997</v>
      </c>
      <c r="EL20" s="31">
        <v>1080.24</v>
      </c>
      <c r="EM20" s="31" t="s">
        <v>2</v>
      </c>
      <c r="EN20" s="31" t="s">
        <v>2</v>
      </c>
      <c r="EO20" s="31" t="s">
        <v>2</v>
      </c>
      <c r="EP20" s="31">
        <v>655.55</v>
      </c>
      <c r="EQ20" s="30" t="s">
        <v>2</v>
      </c>
      <c r="ER20" s="31" t="s">
        <v>2</v>
      </c>
      <c r="ES20" s="31" t="s">
        <v>2</v>
      </c>
      <c r="ET20" s="31">
        <v>274455.31</v>
      </c>
      <c r="EU20" s="31">
        <v>70533.48</v>
      </c>
      <c r="EV20" s="31" t="s">
        <v>2</v>
      </c>
      <c r="EW20" s="31">
        <v>127</v>
      </c>
      <c r="EX20" s="31" t="s">
        <v>2</v>
      </c>
      <c r="EY20" s="31" t="s">
        <v>2</v>
      </c>
      <c r="EZ20" s="31"/>
      <c r="FA20" s="31">
        <v>46575</v>
      </c>
      <c r="FB20" s="31">
        <v>75922</v>
      </c>
      <c r="FC20" s="30">
        <v>71549</v>
      </c>
      <c r="FD20" s="31" t="s">
        <v>2</v>
      </c>
      <c r="FE20" s="31" t="s">
        <v>2</v>
      </c>
      <c r="FF20" s="31" t="s">
        <v>2</v>
      </c>
      <c r="FG20" s="31" t="s">
        <v>2</v>
      </c>
      <c r="FH20" s="31">
        <v>91352</v>
      </c>
      <c r="FI20" s="31">
        <v>68364</v>
      </c>
      <c r="FJ20" s="31" t="s">
        <v>2</v>
      </c>
      <c r="FK20" s="31" t="s">
        <v>2</v>
      </c>
      <c r="FL20" s="31" t="s">
        <v>2</v>
      </c>
      <c r="FM20" s="31">
        <v>114083</v>
      </c>
      <c r="FN20" s="32">
        <v>291147</v>
      </c>
      <c r="FO20" s="31">
        <v>122947.11</v>
      </c>
      <c r="FP20" s="31" t="s">
        <v>2</v>
      </c>
      <c r="FQ20" s="31" t="s">
        <v>2</v>
      </c>
      <c r="FR20" s="31">
        <v>63373.2</v>
      </c>
      <c r="FS20" s="31">
        <v>227614.39</v>
      </c>
      <c r="FT20" s="31">
        <v>94753.43</v>
      </c>
      <c r="FU20" s="31">
        <v>11081.24</v>
      </c>
      <c r="FV20" s="31">
        <v>239.99</v>
      </c>
      <c r="FW20" s="31">
        <v>57.85</v>
      </c>
      <c r="FX20" s="31">
        <v>15.02</v>
      </c>
      <c r="FY20" s="31">
        <v>3876.82</v>
      </c>
      <c r="FZ20" s="31" t="s">
        <v>2</v>
      </c>
      <c r="GA20" s="30">
        <v>230094.07</v>
      </c>
      <c r="GB20" s="31" t="s">
        <v>2</v>
      </c>
      <c r="GC20" s="31">
        <v>1949.98</v>
      </c>
      <c r="GD20" s="31">
        <v>248645.28</v>
      </c>
      <c r="GE20" s="31">
        <v>401694.68</v>
      </c>
      <c r="GF20" s="31">
        <v>123958.14</v>
      </c>
      <c r="GG20" s="31" t="s">
        <v>2</v>
      </c>
      <c r="GH20" s="31" t="s">
        <v>2</v>
      </c>
      <c r="GI20" s="31" t="s">
        <v>2</v>
      </c>
      <c r="GJ20" s="31" t="s">
        <v>2</v>
      </c>
      <c r="GK20" s="77">
        <v>238341.03</v>
      </c>
      <c r="GL20" s="79">
        <v>263256.95</v>
      </c>
      <c r="GM20" s="82">
        <v>97365.119999999995</v>
      </c>
      <c r="GN20" s="77">
        <v>0</v>
      </c>
      <c r="GO20" s="77" t="s">
        <v>2</v>
      </c>
      <c r="GP20" s="31">
        <v>31710.18</v>
      </c>
      <c r="GQ20" s="31">
        <v>232403.48</v>
      </c>
      <c r="GR20" s="31">
        <v>107707.38</v>
      </c>
      <c r="GS20" s="31">
        <v>50442.28</v>
      </c>
      <c r="GT20" s="31">
        <v>619.21</v>
      </c>
      <c r="GU20" s="31">
        <v>69.98</v>
      </c>
      <c r="GV20" s="31" t="s">
        <v>2</v>
      </c>
      <c r="GW20" s="31">
        <v>294968.24</v>
      </c>
      <c r="GX20" s="31">
        <v>58054.48</v>
      </c>
      <c r="GY20" s="30" t="s">
        <v>2</v>
      </c>
      <c r="GZ20" s="31" t="s">
        <v>2</v>
      </c>
      <c r="HA20" s="31" t="s">
        <v>2</v>
      </c>
      <c r="HB20" s="31" t="s">
        <v>2</v>
      </c>
      <c r="HC20" s="31">
        <v>154993.07999999999</v>
      </c>
      <c r="HD20" s="31">
        <v>272046.69</v>
      </c>
      <c r="HE20" s="31">
        <v>68495.649999999994</v>
      </c>
      <c r="HF20" s="31" t="s">
        <v>2</v>
      </c>
      <c r="HG20" s="31" t="s">
        <v>2</v>
      </c>
      <c r="HH20" s="31" t="s">
        <v>2</v>
      </c>
      <c r="HI20" s="31">
        <v>103263.37</v>
      </c>
      <c r="HJ20" s="31">
        <v>333252.77</v>
      </c>
      <c r="HK20" s="30">
        <v>140299.89000000001</v>
      </c>
      <c r="HL20" s="31">
        <v>732.84</v>
      </c>
      <c r="HM20" s="31" t="s">
        <v>2</v>
      </c>
      <c r="HN20" s="31">
        <v>68691.649999999994</v>
      </c>
      <c r="HO20" s="31">
        <v>305931.90999999997</v>
      </c>
      <c r="HP20" s="31">
        <v>129577.97</v>
      </c>
      <c r="HQ20" s="31">
        <v>68152.679999999993</v>
      </c>
      <c r="HR20" s="31">
        <v>293.44</v>
      </c>
      <c r="HS20" s="31">
        <v>55.93</v>
      </c>
      <c r="HT20" s="31">
        <v>824.7</v>
      </c>
      <c r="HU20" s="31">
        <v>213250.53</v>
      </c>
      <c r="HV20" s="31">
        <v>203746.65</v>
      </c>
      <c r="HW20" s="30">
        <v>33871.96</v>
      </c>
      <c r="HX20" s="31" t="s">
        <v>2</v>
      </c>
      <c r="HY20" s="31">
        <v>95.44</v>
      </c>
      <c r="HZ20" s="31">
        <v>13.57</v>
      </c>
      <c r="IA20" s="31">
        <v>188900.51</v>
      </c>
      <c r="IB20" s="31">
        <v>281605.78000000003</v>
      </c>
      <c r="IC20" s="31">
        <v>118101.3</v>
      </c>
      <c r="ID20" s="31">
        <v>507.61</v>
      </c>
      <c r="IE20" s="31">
        <v>231.38</v>
      </c>
      <c r="IF20" s="31">
        <v>682.18</v>
      </c>
      <c r="IG20" s="31">
        <v>83304.789999999994</v>
      </c>
      <c r="IH20" s="31">
        <v>244193.24</v>
      </c>
      <c r="II20" s="30">
        <v>51458.89</v>
      </c>
      <c r="IJ20" s="31">
        <v>2783.26</v>
      </c>
      <c r="IK20" s="31" t="s">
        <v>2</v>
      </c>
      <c r="IL20" s="31" t="s">
        <v>2</v>
      </c>
      <c r="IM20" s="31" t="s">
        <v>2</v>
      </c>
      <c r="IN20" s="31">
        <v>4544.67</v>
      </c>
      <c r="IO20" s="31">
        <v>31.75</v>
      </c>
      <c r="IP20" s="31">
        <v>64112.02</v>
      </c>
      <c r="IQ20" s="31">
        <v>221.7</v>
      </c>
      <c r="IR20" s="31">
        <v>36762.47</v>
      </c>
      <c r="IS20" s="31">
        <v>130739.43</v>
      </c>
      <c r="IT20" s="31">
        <v>21669.88</v>
      </c>
      <c r="IU20" s="30">
        <v>21001.91</v>
      </c>
      <c r="IV20" s="31">
        <v>194.07</v>
      </c>
      <c r="IW20" s="31">
        <v>496.79</v>
      </c>
      <c r="IX20" s="31">
        <v>174016.54</v>
      </c>
      <c r="IY20" s="31">
        <v>324609.43</v>
      </c>
      <c r="IZ20" s="31">
        <v>77366.17</v>
      </c>
      <c r="JA20" s="31">
        <v>422.2</v>
      </c>
      <c r="JB20" s="31">
        <v>205</v>
      </c>
      <c r="JC20" s="31">
        <v>488.37</v>
      </c>
      <c r="JD20" s="31">
        <v>2239</v>
      </c>
      <c r="JE20" s="31">
        <v>279784.46000000002</v>
      </c>
      <c r="JF20" s="31">
        <v>285020.74</v>
      </c>
      <c r="JG20" s="69" t="s">
        <v>8</v>
      </c>
      <c r="JH20" s="71"/>
    </row>
    <row r="21" spans="2:272" x14ac:dyDescent="0.2">
      <c r="B21" s="16" t="s">
        <v>9</v>
      </c>
      <c r="C21" s="24" t="s">
        <v>2</v>
      </c>
      <c r="D21" s="25" t="s">
        <v>2</v>
      </c>
      <c r="E21" s="25" t="s">
        <v>2</v>
      </c>
      <c r="F21" s="25">
        <v>3543</v>
      </c>
      <c r="G21" s="25">
        <v>4119</v>
      </c>
      <c r="H21" s="25" t="s">
        <v>2</v>
      </c>
      <c r="I21" s="25" t="s">
        <v>2</v>
      </c>
      <c r="J21" s="25" t="s">
        <v>2</v>
      </c>
      <c r="K21" s="25" t="s">
        <v>2</v>
      </c>
      <c r="L21" s="25">
        <v>12636</v>
      </c>
      <c r="M21" s="25">
        <v>33911</v>
      </c>
      <c r="N21" s="26">
        <v>2795</v>
      </c>
      <c r="O21" s="25" t="s">
        <v>2</v>
      </c>
      <c r="P21" s="25" t="s">
        <v>2</v>
      </c>
      <c r="Q21" s="25" t="s">
        <v>2</v>
      </c>
      <c r="R21" s="25">
        <v>33635</v>
      </c>
      <c r="S21" s="25">
        <v>61393</v>
      </c>
      <c r="T21" s="25">
        <v>17710</v>
      </c>
      <c r="U21" s="25">
        <v>15648</v>
      </c>
      <c r="V21" s="25" t="s">
        <v>2</v>
      </c>
      <c r="W21" s="25" t="s">
        <v>2</v>
      </c>
      <c r="X21" s="25">
        <v>5257</v>
      </c>
      <c r="Y21" s="25">
        <v>40465</v>
      </c>
      <c r="Z21" s="25">
        <v>1392</v>
      </c>
      <c r="AA21" s="27" t="s">
        <v>2</v>
      </c>
      <c r="AB21" s="28" t="s">
        <v>2</v>
      </c>
      <c r="AC21" s="28" t="s">
        <v>2</v>
      </c>
      <c r="AD21" s="28">
        <v>14733</v>
      </c>
      <c r="AE21" s="28">
        <v>47324</v>
      </c>
      <c r="AF21" s="28">
        <v>12334</v>
      </c>
      <c r="AG21" s="28">
        <v>24857</v>
      </c>
      <c r="AH21" s="28" t="s">
        <v>2</v>
      </c>
      <c r="AI21" s="28" t="s">
        <v>2</v>
      </c>
      <c r="AJ21" s="28" t="s">
        <v>2</v>
      </c>
      <c r="AK21" s="28">
        <v>70939</v>
      </c>
      <c r="AL21" s="29">
        <v>2571</v>
      </c>
      <c r="AM21" s="28" t="s">
        <v>2</v>
      </c>
      <c r="AN21" s="28" t="s">
        <v>2</v>
      </c>
      <c r="AO21" s="28">
        <v>10278</v>
      </c>
      <c r="AP21" s="28">
        <v>13456</v>
      </c>
      <c r="AQ21" s="28">
        <v>25377</v>
      </c>
      <c r="AR21" s="28">
        <v>23457</v>
      </c>
      <c r="AS21" s="28" t="s">
        <v>2</v>
      </c>
      <c r="AT21" s="28" t="s">
        <v>2</v>
      </c>
      <c r="AU21" s="28" t="s">
        <v>2</v>
      </c>
      <c r="AV21" s="28" t="s">
        <v>2</v>
      </c>
      <c r="AW21" s="28">
        <v>27034</v>
      </c>
      <c r="AX21" s="28">
        <v>28188</v>
      </c>
      <c r="AY21" s="27" t="s">
        <v>2</v>
      </c>
      <c r="AZ21" s="28" t="s">
        <v>2</v>
      </c>
      <c r="BA21" s="28" t="s">
        <v>2</v>
      </c>
      <c r="BB21" s="28">
        <v>3849</v>
      </c>
      <c r="BC21" s="28">
        <v>29140</v>
      </c>
      <c r="BD21" s="28">
        <v>19408</v>
      </c>
      <c r="BE21" s="28" t="s">
        <v>2</v>
      </c>
      <c r="BF21" s="28" t="s">
        <v>2</v>
      </c>
      <c r="BG21" s="28" t="s">
        <v>2</v>
      </c>
      <c r="BH21" s="28" t="s">
        <v>2</v>
      </c>
      <c r="BI21" s="28">
        <v>34104</v>
      </c>
      <c r="BJ21" s="29">
        <v>16698</v>
      </c>
      <c r="BK21" s="28" t="s">
        <v>2</v>
      </c>
      <c r="BL21" s="28" t="s">
        <v>2</v>
      </c>
      <c r="BM21" s="28" t="s">
        <v>2</v>
      </c>
      <c r="BN21" s="28">
        <v>29610</v>
      </c>
      <c r="BO21" s="28">
        <v>14688</v>
      </c>
      <c r="BP21" s="28">
        <v>29263</v>
      </c>
      <c r="BQ21" s="28" t="s">
        <v>2</v>
      </c>
      <c r="BR21" s="28" t="s">
        <v>2</v>
      </c>
      <c r="BS21" s="28" t="s">
        <v>2</v>
      </c>
      <c r="BT21" s="28" t="s">
        <v>2</v>
      </c>
      <c r="BU21" s="28">
        <v>27297</v>
      </c>
      <c r="BV21" s="28">
        <v>26009</v>
      </c>
      <c r="BW21" s="27" t="s">
        <v>2</v>
      </c>
      <c r="BX21" s="28" t="s">
        <v>2</v>
      </c>
      <c r="BY21" s="28" t="s">
        <v>2</v>
      </c>
      <c r="BZ21" s="28">
        <v>22873</v>
      </c>
      <c r="CA21" s="28">
        <v>55979</v>
      </c>
      <c r="CB21" s="28">
        <v>32187</v>
      </c>
      <c r="CC21" s="28">
        <v>6942</v>
      </c>
      <c r="CD21" s="28" t="s">
        <v>2</v>
      </c>
      <c r="CE21" s="28" t="s">
        <v>2</v>
      </c>
      <c r="CF21" s="28" t="s">
        <v>2</v>
      </c>
      <c r="CG21" s="28">
        <v>54697</v>
      </c>
      <c r="CH21" s="29">
        <v>14285</v>
      </c>
      <c r="CI21" s="28" t="s">
        <v>2</v>
      </c>
      <c r="CJ21" s="28" t="s">
        <v>2</v>
      </c>
      <c r="CK21" s="28" t="s">
        <v>2</v>
      </c>
      <c r="CL21" s="28" t="s">
        <v>2</v>
      </c>
      <c r="CM21" s="28">
        <v>35369.26</v>
      </c>
      <c r="CN21" s="28">
        <v>52765</v>
      </c>
      <c r="CO21" s="28">
        <v>36474</v>
      </c>
      <c r="CP21" s="28" t="s">
        <v>2</v>
      </c>
      <c r="CQ21" s="28" t="s">
        <v>2</v>
      </c>
      <c r="CR21" s="28" t="s">
        <v>2</v>
      </c>
      <c r="CS21" s="28">
        <v>5495.48</v>
      </c>
      <c r="CT21" s="28">
        <v>1526.66</v>
      </c>
      <c r="CU21" s="30">
        <v>5455</v>
      </c>
      <c r="CV21" s="31" t="s">
        <v>2</v>
      </c>
      <c r="CW21" s="31" t="s">
        <v>2</v>
      </c>
      <c r="CX21" s="31">
        <v>17198</v>
      </c>
      <c r="CY21" s="31" t="s">
        <v>2</v>
      </c>
      <c r="CZ21" s="31">
        <v>781</v>
      </c>
      <c r="DA21" s="31" t="s">
        <v>2</v>
      </c>
      <c r="DB21" s="31" t="s">
        <v>2</v>
      </c>
      <c r="DC21" s="31" t="s">
        <v>2</v>
      </c>
      <c r="DD21" s="31" t="s">
        <v>2</v>
      </c>
      <c r="DE21" s="31">
        <v>13726</v>
      </c>
      <c r="DF21" s="31">
        <v>51842</v>
      </c>
      <c r="DG21" s="30">
        <v>13126</v>
      </c>
      <c r="DH21" s="31" t="s">
        <v>2</v>
      </c>
      <c r="DI21" s="31" t="s">
        <v>2</v>
      </c>
      <c r="DJ21" s="31" t="s">
        <v>2</v>
      </c>
      <c r="DK21" s="31">
        <v>19507</v>
      </c>
      <c r="DL21" s="31">
        <v>22735</v>
      </c>
      <c r="DM21" s="31">
        <v>25916</v>
      </c>
      <c r="DN21" s="31" t="s">
        <v>2</v>
      </c>
      <c r="DO21" s="31" t="s">
        <v>2</v>
      </c>
      <c r="DP21" s="31" t="s">
        <v>2</v>
      </c>
      <c r="DQ21" s="31" t="s">
        <v>2</v>
      </c>
      <c r="DR21" s="31" t="s">
        <v>2</v>
      </c>
      <c r="DS21" s="30">
        <v>8076</v>
      </c>
      <c r="DT21" s="31" t="s">
        <v>2</v>
      </c>
      <c r="DU21" s="31" t="s">
        <v>2</v>
      </c>
      <c r="DV21" s="31" t="s">
        <v>2</v>
      </c>
      <c r="DW21" s="31">
        <v>25469</v>
      </c>
      <c r="DX21" s="31">
        <v>26138</v>
      </c>
      <c r="DY21" s="31">
        <v>11087</v>
      </c>
      <c r="DZ21" s="31" t="s">
        <v>2</v>
      </c>
      <c r="EA21" s="31" t="s">
        <v>2</v>
      </c>
      <c r="EB21" s="31" t="s">
        <v>2</v>
      </c>
      <c r="EC21" s="31">
        <v>32321</v>
      </c>
      <c r="ED21" s="31">
        <v>49380</v>
      </c>
      <c r="EE21" s="30">
        <v>12242</v>
      </c>
      <c r="EF21" s="31" t="s">
        <v>2</v>
      </c>
      <c r="EG21" s="31">
        <v>160.41</v>
      </c>
      <c r="EH21" s="31" t="s">
        <v>2</v>
      </c>
      <c r="EI21" s="31" t="s">
        <v>2</v>
      </c>
      <c r="EJ21" s="31">
        <v>8322</v>
      </c>
      <c r="EK21" s="31">
        <v>4715</v>
      </c>
      <c r="EL21" s="31" t="s">
        <v>2</v>
      </c>
      <c r="EM21" s="31" t="s">
        <v>2</v>
      </c>
      <c r="EN21" s="31" t="s">
        <v>2</v>
      </c>
      <c r="EO21" s="31" t="s">
        <v>2</v>
      </c>
      <c r="EP21" s="31" t="s">
        <v>2</v>
      </c>
      <c r="EQ21" s="30" t="s">
        <v>2</v>
      </c>
      <c r="ER21" s="31" t="s">
        <v>2</v>
      </c>
      <c r="ES21" s="31" t="s">
        <v>2</v>
      </c>
      <c r="ET21" s="31">
        <v>37130.06</v>
      </c>
      <c r="EU21" s="31">
        <v>896.49</v>
      </c>
      <c r="EV21" s="31">
        <v>145.43</v>
      </c>
      <c r="EW21" s="31" t="s">
        <v>2</v>
      </c>
      <c r="EX21" s="31" t="s">
        <v>2</v>
      </c>
      <c r="EY21" s="31" t="s">
        <v>2</v>
      </c>
      <c r="EZ21" s="31"/>
      <c r="FA21" s="31">
        <v>9944</v>
      </c>
      <c r="FB21" s="31">
        <v>8690</v>
      </c>
      <c r="FC21" s="30">
        <v>9143</v>
      </c>
      <c r="FD21" s="31" t="s">
        <v>2</v>
      </c>
      <c r="FE21" s="31" t="s">
        <v>2</v>
      </c>
      <c r="FF21" s="31" t="s">
        <v>2</v>
      </c>
      <c r="FG21" s="31" t="s">
        <v>2</v>
      </c>
      <c r="FH21" s="31">
        <v>4844</v>
      </c>
      <c r="FI21" s="31">
        <v>2255</v>
      </c>
      <c r="FJ21" s="31" t="s">
        <v>2</v>
      </c>
      <c r="FK21" s="31" t="s">
        <v>2</v>
      </c>
      <c r="FL21" s="31" t="s">
        <v>2</v>
      </c>
      <c r="FM21" s="31">
        <v>8724</v>
      </c>
      <c r="FN21" s="32">
        <v>21956</v>
      </c>
      <c r="FO21" s="31">
        <v>4811.9399999999996</v>
      </c>
      <c r="FP21" s="31" t="s">
        <v>2</v>
      </c>
      <c r="FQ21" s="31" t="s">
        <v>2</v>
      </c>
      <c r="FR21" s="31" t="s">
        <v>2</v>
      </c>
      <c r="FS21" s="31">
        <v>16536.29</v>
      </c>
      <c r="FT21" s="31">
        <v>2350.2600000000002</v>
      </c>
      <c r="FU21" s="31" t="s">
        <v>2</v>
      </c>
      <c r="FV21" s="31" t="s">
        <v>2</v>
      </c>
      <c r="FW21" s="31" t="s">
        <v>2</v>
      </c>
      <c r="FX21" s="31" t="s">
        <v>2</v>
      </c>
      <c r="FY21" s="31" t="s">
        <v>2</v>
      </c>
      <c r="FZ21" s="31" t="s">
        <v>2</v>
      </c>
      <c r="GA21" s="30">
        <v>13047.85</v>
      </c>
      <c r="GB21" s="31" t="s">
        <v>2</v>
      </c>
      <c r="GC21" s="31" t="s">
        <v>2</v>
      </c>
      <c r="GD21" s="31">
        <v>17735.64</v>
      </c>
      <c r="GE21" s="31">
        <v>23257.66</v>
      </c>
      <c r="GF21" s="31">
        <v>1709.57</v>
      </c>
      <c r="GG21" s="31" t="s">
        <v>2</v>
      </c>
      <c r="GH21" s="31" t="s">
        <v>2</v>
      </c>
      <c r="GI21" s="31" t="s">
        <v>2</v>
      </c>
      <c r="GJ21" s="31" t="s">
        <v>2</v>
      </c>
      <c r="GK21" s="77">
        <v>15398.86</v>
      </c>
      <c r="GL21" s="79">
        <v>10852.29</v>
      </c>
      <c r="GM21" s="82">
        <v>4932.1000000000004</v>
      </c>
      <c r="GN21" s="77">
        <v>0</v>
      </c>
      <c r="GO21" s="77" t="s">
        <v>2</v>
      </c>
      <c r="GP21" s="31">
        <v>1744.74</v>
      </c>
      <c r="GQ21" s="31">
        <v>13611</v>
      </c>
      <c r="GR21" s="31">
        <v>408.89</v>
      </c>
      <c r="GS21" s="31">
        <v>1487.01</v>
      </c>
      <c r="GT21" s="31" t="s">
        <v>2</v>
      </c>
      <c r="GU21" s="31" t="s">
        <v>2</v>
      </c>
      <c r="GV21" s="31" t="s">
        <v>2</v>
      </c>
      <c r="GW21" s="31">
        <v>17992.46</v>
      </c>
      <c r="GX21" s="31">
        <v>2402.71</v>
      </c>
      <c r="GY21" s="30" t="s">
        <v>2</v>
      </c>
      <c r="GZ21" s="31" t="s">
        <v>2</v>
      </c>
      <c r="HA21" s="31" t="s">
        <v>2</v>
      </c>
      <c r="HB21" s="31" t="s">
        <v>2</v>
      </c>
      <c r="HC21" s="31">
        <v>2241.31</v>
      </c>
      <c r="HD21" s="31">
        <v>4459.67</v>
      </c>
      <c r="HE21" s="31" t="s">
        <v>2</v>
      </c>
      <c r="HF21" s="31" t="s">
        <v>2</v>
      </c>
      <c r="HG21" s="31" t="s">
        <v>2</v>
      </c>
      <c r="HH21" s="31" t="s">
        <v>2</v>
      </c>
      <c r="HI21" s="31">
        <v>3852.67</v>
      </c>
      <c r="HJ21" s="31">
        <v>22913.94</v>
      </c>
      <c r="HK21" s="30">
        <v>10107.450000000001</v>
      </c>
      <c r="HL21" s="31" t="s">
        <v>2</v>
      </c>
      <c r="HM21" s="31" t="s">
        <v>2</v>
      </c>
      <c r="HN21" s="31">
        <v>2245.41</v>
      </c>
      <c r="HO21" s="31">
        <v>22059.41</v>
      </c>
      <c r="HP21" s="31">
        <v>8480.69</v>
      </c>
      <c r="HQ21" s="31">
        <v>4694.38</v>
      </c>
      <c r="HR21" s="31" t="s">
        <v>2</v>
      </c>
      <c r="HS21" s="31" t="s">
        <v>2</v>
      </c>
      <c r="HT21" s="31" t="s">
        <v>2</v>
      </c>
      <c r="HU21" s="31">
        <v>12151.92</v>
      </c>
      <c r="HV21" s="31">
        <v>5732.65</v>
      </c>
      <c r="HW21" s="30" t="s">
        <v>2</v>
      </c>
      <c r="HX21" s="31" t="s">
        <v>2</v>
      </c>
      <c r="HY21" s="31"/>
      <c r="HZ21" s="31"/>
      <c r="IA21" s="31">
        <v>14131.39</v>
      </c>
      <c r="IB21" s="31">
        <v>18788.36</v>
      </c>
      <c r="IC21" s="31">
        <v>6389.4</v>
      </c>
      <c r="ID21" s="31" t="s">
        <v>2</v>
      </c>
      <c r="IE21" s="31" t="s">
        <v>2</v>
      </c>
      <c r="IF21" s="31" t="s">
        <v>2</v>
      </c>
      <c r="IG21" s="31">
        <v>6545.07</v>
      </c>
      <c r="IH21" s="31">
        <v>13588.1</v>
      </c>
      <c r="II21" s="30">
        <v>377.11</v>
      </c>
      <c r="IJ21" s="31" t="s">
        <v>2</v>
      </c>
      <c r="IK21" s="31" t="s">
        <v>2</v>
      </c>
      <c r="IL21" s="31" t="s">
        <v>2</v>
      </c>
      <c r="IM21" s="31" t="s">
        <v>2</v>
      </c>
      <c r="IN21" s="31" t="s">
        <v>2</v>
      </c>
      <c r="IO21" s="31" t="s">
        <v>2</v>
      </c>
      <c r="IP21" s="31" t="s">
        <v>2</v>
      </c>
      <c r="IQ21" s="31" t="s">
        <v>2</v>
      </c>
      <c r="IR21" s="31">
        <v>755.31</v>
      </c>
      <c r="IS21" s="31">
        <v>4273.49</v>
      </c>
      <c r="IT21" s="31" t="s">
        <v>2</v>
      </c>
      <c r="IU21" s="30" t="s">
        <v>2</v>
      </c>
      <c r="IV21" s="31" t="s">
        <v>2</v>
      </c>
      <c r="IW21" s="31" t="s">
        <v>2</v>
      </c>
      <c r="IX21" s="31">
        <v>10439.49</v>
      </c>
      <c r="IY21" s="31">
        <v>20553.7</v>
      </c>
      <c r="IZ21" s="31">
        <v>6248.28</v>
      </c>
      <c r="JA21" s="31" t="s">
        <v>2</v>
      </c>
      <c r="JB21" s="31" t="s">
        <v>2</v>
      </c>
      <c r="JC21" s="31" t="s">
        <v>2</v>
      </c>
      <c r="JD21" s="31" t="s">
        <v>2</v>
      </c>
      <c r="JE21" s="31">
        <v>14399.1</v>
      </c>
      <c r="JF21" s="31">
        <v>14550.35</v>
      </c>
      <c r="JG21" s="69" t="s">
        <v>9</v>
      </c>
      <c r="JH21" s="71"/>
    </row>
    <row r="22" spans="2:272" x14ac:dyDescent="0.2">
      <c r="B22" s="16" t="s">
        <v>10</v>
      </c>
      <c r="C22" s="24" t="s">
        <v>2</v>
      </c>
      <c r="D22" s="25" t="s">
        <v>2</v>
      </c>
      <c r="E22" s="25" t="s">
        <v>2</v>
      </c>
      <c r="F22" s="25">
        <v>16467</v>
      </c>
      <c r="G22" s="25">
        <v>12012</v>
      </c>
      <c r="H22" s="25">
        <v>3635</v>
      </c>
      <c r="I22" s="25" t="s">
        <v>2</v>
      </c>
      <c r="J22" s="25" t="s">
        <v>2</v>
      </c>
      <c r="K22" s="25" t="s">
        <v>2</v>
      </c>
      <c r="L22" s="25">
        <v>22065</v>
      </c>
      <c r="M22" s="25">
        <v>54492</v>
      </c>
      <c r="N22" s="26">
        <v>273</v>
      </c>
      <c r="O22" s="25">
        <v>7166</v>
      </c>
      <c r="P22" s="25" t="s">
        <v>2</v>
      </c>
      <c r="Q22" s="25" t="s">
        <v>2</v>
      </c>
      <c r="R22" s="25">
        <v>27013</v>
      </c>
      <c r="S22" s="25">
        <v>60028</v>
      </c>
      <c r="T22" s="25">
        <v>31018</v>
      </c>
      <c r="U22" s="25">
        <v>22697</v>
      </c>
      <c r="V22" s="25" t="s">
        <v>2</v>
      </c>
      <c r="W22" s="25" t="s">
        <v>2</v>
      </c>
      <c r="X22" s="25">
        <v>14774</v>
      </c>
      <c r="Y22" s="25">
        <v>73047</v>
      </c>
      <c r="Z22" s="25">
        <v>2230</v>
      </c>
      <c r="AA22" s="27" t="s">
        <v>2</v>
      </c>
      <c r="AB22" s="28" t="s">
        <v>2</v>
      </c>
      <c r="AC22" s="28" t="s">
        <v>2</v>
      </c>
      <c r="AD22" s="28">
        <v>17860</v>
      </c>
      <c r="AE22" s="28">
        <v>55242</v>
      </c>
      <c r="AF22" s="28">
        <v>9717</v>
      </c>
      <c r="AG22" s="28">
        <v>16664</v>
      </c>
      <c r="AH22" s="28" t="s">
        <v>2</v>
      </c>
      <c r="AI22" s="28" t="s">
        <v>2</v>
      </c>
      <c r="AJ22" s="28" t="s">
        <v>2</v>
      </c>
      <c r="AK22" s="28">
        <v>47996</v>
      </c>
      <c r="AL22" s="29" t="s">
        <v>2</v>
      </c>
      <c r="AM22" s="28" t="s">
        <v>2</v>
      </c>
      <c r="AN22" s="28" t="s">
        <v>2</v>
      </c>
      <c r="AO22" s="28">
        <v>8291</v>
      </c>
      <c r="AP22" s="28">
        <v>14095</v>
      </c>
      <c r="AQ22" s="28">
        <v>17561</v>
      </c>
      <c r="AR22" s="28">
        <v>3755</v>
      </c>
      <c r="AS22" s="28" t="s">
        <v>2</v>
      </c>
      <c r="AT22" s="28" t="s">
        <v>2</v>
      </c>
      <c r="AU22" s="28" t="s">
        <v>2</v>
      </c>
      <c r="AV22" s="28" t="s">
        <v>2</v>
      </c>
      <c r="AW22" s="28">
        <v>12384</v>
      </c>
      <c r="AX22" s="28">
        <v>13067</v>
      </c>
      <c r="AY22" s="27" t="s">
        <v>2</v>
      </c>
      <c r="AZ22" s="28" t="s">
        <v>2</v>
      </c>
      <c r="BA22" s="28" t="s">
        <v>2</v>
      </c>
      <c r="BB22" s="28" t="s">
        <v>2</v>
      </c>
      <c r="BC22" s="28">
        <v>15046</v>
      </c>
      <c r="BD22" s="28">
        <v>1214</v>
      </c>
      <c r="BE22" s="28" t="s">
        <v>2</v>
      </c>
      <c r="BF22" s="28" t="s">
        <v>2</v>
      </c>
      <c r="BG22" s="28" t="s">
        <v>2</v>
      </c>
      <c r="BH22" s="28" t="s">
        <v>2</v>
      </c>
      <c r="BI22" s="28">
        <v>8618</v>
      </c>
      <c r="BJ22" s="29">
        <v>1661</v>
      </c>
      <c r="BK22" s="28" t="s">
        <v>2</v>
      </c>
      <c r="BL22" s="28" t="s">
        <v>2</v>
      </c>
      <c r="BM22" s="28" t="s">
        <v>2</v>
      </c>
      <c r="BN22" s="28">
        <v>15217</v>
      </c>
      <c r="BO22" s="28">
        <v>6457</v>
      </c>
      <c r="BP22" s="28">
        <v>7066</v>
      </c>
      <c r="BQ22" s="28" t="s">
        <v>2</v>
      </c>
      <c r="BR22" s="28" t="s">
        <v>2</v>
      </c>
      <c r="BS22" s="28" t="s">
        <v>2</v>
      </c>
      <c r="BT22" s="28" t="s">
        <v>2</v>
      </c>
      <c r="BU22" s="28">
        <v>5240</v>
      </c>
      <c r="BV22" s="28">
        <v>10799</v>
      </c>
      <c r="BW22" s="30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0" t="s">
        <v>2</v>
      </c>
      <c r="CV22" s="31" t="s">
        <v>2</v>
      </c>
      <c r="CW22" s="31" t="s">
        <v>2</v>
      </c>
      <c r="CX22" s="31" t="s">
        <v>2</v>
      </c>
      <c r="CY22" s="31" t="s">
        <v>2</v>
      </c>
      <c r="CZ22" s="31" t="s">
        <v>2</v>
      </c>
      <c r="DA22" s="31" t="s">
        <v>2</v>
      </c>
      <c r="DB22" s="31" t="s">
        <v>2</v>
      </c>
      <c r="DC22" s="31" t="s">
        <v>2</v>
      </c>
      <c r="DD22" s="31" t="s">
        <v>2</v>
      </c>
      <c r="DE22" s="31" t="s">
        <v>2</v>
      </c>
      <c r="DF22" s="31" t="s">
        <v>2</v>
      </c>
      <c r="DG22" s="31" t="s">
        <v>2</v>
      </c>
      <c r="DH22" s="31" t="s">
        <v>2</v>
      </c>
      <c r="DI22" s="31" t="s">
        <v>2</v>
      </c>
      <c r="DJ22" s="31" t="s">
        <v>2</v>
      </c>
      <c r="DK22" s="31" t="s">
        <v>2</v>
      </c>
      <c r="DL22" s="31" t="s">
        <v>2</v>
      </c>
      <c r="DM22" s="31" t="s">
        <v>2</v>
      </c>
      <c r="DN22" s="31" t="s">
        <v>2</v>
      </c>
      <c r="DO22" s="31" t="s">
        <v>2</v>
      </c>
      <c r="DP22" s="31" t="s">
        <v>2</v>
      </c>
      <c r="DQ22" s="31" t="s">
        <v>2</v>
      </c>
      <c r="DR22" s="31" t="s">
        <v>2</v>
      </c>
      <c r="DS22" s="30" t="s">
        <v>2</v>
      </c>
      <c r="DT22" s="31" t="s">
        <v>2</v>
      </c>
      <c r="DU22" s="31" t="s">
        <v>2</v>
      </c>
      <c r="DV22" s="31" t="s">
        <v>2</v>
      </c>
      <c r="DW22" s="31" t="s">
        <v>2</v>
      </c>
      <c r="DX22" s="31" t="s">
        <v>2</v>
      </c>
      <c r="DY22" s="31" t="s">
        <v>2</v>
      </c>
      <c r="DZ22" s="31" t="s">
        <v>2</v>
      </c>
      <c r="EA22" s="31" t="s">
        <v>2</v>
      </c>
      <c r="EB22" s="31" t="s">
        <v>2</v>
      </c>
      <c r="EC22" s="31" t="s">
        <v>2</v>
      </c>
      <c r="ED22" s="31" t="s">
        <v>2</v>
      </c>
      <c r="EE22" s="30" t="s">
        <v>2</v>
      </c>
      <c r="EF22" s="31" t="s">
        <v>2</v>
      </c>
      <c r="EG22" s="31" t="s">
        <v>2</v>
      </c>
      <c r="EH22" s="31" t="s">
        <v>2</v>
      </c>
      <c r="EI22" s="31" t="s">
        <v>2</v>
      </c>
      <c r="EJ22" s="31" t="s">
        <v>2</v>
      </c>
      <c r="EK22" s="31" t="s">
        <v>2</v>
      </c>
      <c r="EL22" s="31" t="s">
        <v>2</v>
      </c>
      <c r="EM22" s="31" t="s">
        <v>2</v>
      </c>
      <c r="EN22" s="31" t="s">
        <v>2</v>
      </c>
      <c r="EO22" s="31" t="s">
        <v>2</v>
      </c>
      <c r="EP22" s="31" t="s">
        <v>2</v>
      </c>
      <c r="EQ22" s="30" t="s">
        <v>2</v>
      </c>
      <c r="ER22" s="31" t="s">
        <v>2</v>
      </c>
      <c r="ES22" s="31" t="s">
        <v>2</v>
      </c>
      <c r="ET22" s="31" t="s">
        <v>2</v>
      </c>
      <c r="EU22" s="31" t="s">
        <v>2</v>
      </c>
      <c r="EV22" s="31" t="s">
        <v>2</v>
      </c>
      <c r="EW22" s="31" t="s">
        <v>2</v>
      </c>
      <c r="EX22" s="31" t="s">
        <v>2</v>
      </c>
      <c r="EY22" s="31" t="s">
        <v>2</v>
      </c>
      <c r="EZ22" s="31" t="s">
        <v>2</v>
      </c>
      <c r="FA22" s="31" t="s">
        <v>2</v>
      </c>
      <c r="FB22" s="31" t="s">
        <v>2</v>
      </c>
      <c r="FC22" s="30" t="s">
        <v>2</v>
      </c>
      <c r="FD22" s="31" t="s">
        <v>2</v>
      </c>
      <c r="FE22" s="31" t="s">
        <v>2</v>
      </c>
      <c r="FF22" s="31" t="s">
        <v>2</v>
      </c>
      <c r="FG22" s="31" t="s">
        <v>2</v>
      </c>
      <c r="FH22" s="31" t="s">
        <v>2</v>
      </c>
      <c r="FI22" s="31" t="s">
        <v>2</v>
      </c>
      <c r="FJ22" s="31" t="s">
        <v>2</v>
      </c>
      <c r="FK22" s="31" t="s">
        <v>2</v>
      </c>
      <c r="FL22" s="31" t="s">
        <v>2</v>
      </c>
      <c r="FM22" s="31" t="s">
        <v>2</v>
      </c>
      <c r="FN22" s="32" t="s">
        <v>2</v>
      </c>
      <c r="FO22" s="31" t="s">
        <v>2</v>
      </c>
      <c r="FP22" s="31" t="s">
        <v>2</v>
      </c>
      <c r="FQ22" s="31" t="s">
        <v>2</v>
      </c>
      <c r="FR22" s="31" t="s">
        <v>2</v>
      </c>
      <c r="FS22" s="31" t="s">
        <v>2</v>
      </c>
      <c r="FT22" s="31" t="s">
        <v>2</v>
      </c>
      <c r="FU22" s="31" t="s">
        <v>2</v>
      </c>
      <c r="FV22" s="31" t="s">
        <v>2</v>
      </c>
      <c r="FW22" s="31" t="s">
        <v>2</v>
      </c>
      <c r="FX22" s="31" t="s">
        <v>2</v>
      </c>
      <c r="FY22" s="31" t="s">
        <v>2</v>
      </c>
      <c r="FZ22" s="31" t="s">
        <v>2</v>
      </c>
      <c r="GA22" s="30" t="s">
        <v>2</v>
      </c>
      <c r="GB22" s="31" t="s">
        <v>2</v>
      </c>
      <c r="GC22" s="31" t="s">
        <v>2</v>
      </c>
      <c r="GD22" s="31" t="s">
        <v>2</v>
      </c>
      <c r="GE22" s="31" t="s">
        <v>2</v>
      </c>
      <c r="GF22" s="31" t="s">
        <v>2</v>
      </c>
      <c r="GG22" s="31" t="s">
        <v>2</v>
      </c>
      <c r="GH22" s="31" t="s">
        <v>2</v>
      </c>
      <c r="GI22" s="31" t="s">
        <v>2</v>
      </c>
      <c r="GJ22" s="31" t="s">
        <v>2</v>
      </c>
      <c r="GK22" s="77">
        <v>0</v>
      </c>
      <c r="GL22" s="79"/>
      <c r="GM22" s="82">
        <v>0</v>
      </c>
      <c r="GN22" s="77">
        <v>0</v>
      </c>
      <c r="GO22" s="77" t="s">
        <v>2</v>
      </c>
      <c r="GP22" s="31" t="s">
        <v>2</v>
      </c>
      <c r="GQ22" s="31" t="s">
        <v>2</v>
      </c>
      <c r="GR22" s="31" t="s">
        <v>2</v>
      </c>
      <c r="GS22" s="31" t="s">
        <v>2</v>
      </c>
      <c r="GT22" s="31" t="s">
        <v>2</v>
      </c>
      <c r="GU22" s="31" t="s">
        <v>2</v>
      </c>
      <c r="GV22" s="31" t="s">
        <v>2</v>
      </c>
      <c r="GW22" s="31" t="s">
        <v>2</v>
      </c>
      <c r="GX22" s="31" t="s">
        <v>2</v>
      </c>
      <c r="GY22" s="30" t="s">
        <v>2</v>
      </c>
      <c r="GZ22" s="31" t="s">
        <v>2</v>
      </c>
      <c r="HA22" s="31" t="s">
        <v>2</v>
      </c>
      <c r="HB22" s="31" t="s">
        <v>2</v>
      </c>
      <c r="HC22" s="31" t="s">
        <v>2</v>
      </c>
      <c r="HD22" s="31" t="s">
        <v>2</v>
      </c>
      <c r="HE22" s="31" t="s">
        <v>2</v>
      </c>
      <c r="HF22" s="31" t="s">
        <v>2</v>
      </c>
      <c r="HG22" s="31" t="s">
        <v>2</v>
      </c>
      <c r="HH22" s="31" t="s">
        <v>2</v>
      </c>
      <c r="HI22" s="31" t="s">
        <v>2</v>
      </c>
      <c r="HJ22" s="31" t="s">
        <v>2</v>
      </c>
      <c r="HK22" s="30" t="s">
        <v>2</v>
      </c>
      <c r="HL22" s="31"/>
      <c r="HM22" s="31" t="s">
        <v>2</v>
      </c>
      <c r="HN22" s="31" t="s">
        <v>2</v>
      </c>
      <c r="HO22" s="31" t="s">
        <v>2</v>
      </c>
      <c r="HP22" s="31" t="s">
        <v>2</v>
      </c>
      <c r="HQ22" s="31" t="s">
        <v>2</v>
      </c>
      <c r="HR22" s="31" t="s">
        <v>2</v>
      </c>
      <c r="HS22" s="31" t="s">
        <v>2</v>
      </c>
      <c r="HT22" s="31" t="s">
        <v>2</v>
      </c>
      <c r="HU22" s="31" t="s">
        <v>2</v>
      </c>
      <c r="HV22" s="31" t="s">
        <v>2</v>
      </c>
      <c r="HW22" s="30" t="s">
        <v>2</v>
      </c>
      <c r="HX22" s="31" t="s">
        <v>2</v>
      </c>
      <c r="HY22" s="31" t="s">
        <v>2</v>
      </c>
      <c r="HZ22" s="31" t="s">
        <v>2</v>
      </c>
      <c r="IA22" s="31" t="s">
        <v>2</v>
      </c>
      <c r="IB22" s="31" t="s">
        <v>2</v>
      </c>
      <c r="IC22" s="31" t="s">
        <v>2</v>
      </c>
      <c r="ID22" s="31" t="s">
        <v>2</v>
      </c>
      <c r="IE22" s="31" t="s">
        <v>2</v>
      </c>
      <c r="IF22" s="31" t="s">
        <v>2</v>
      </c>
      <c r="IG22" s="31" t="s">
        <v>2</v>
      </c>
      <c r="IH22" s="31" t="s">
        <v>2</v>
      </c>
      <c r="II22" s="30" t="s">
        <v>2</v>
      </c>
      <c r="IJ22" s="31" t="s">
        <v>2</v>
      </c>
      <c r="IK22" s="31" t="s">
        <v>2</v>
      </c>
      <c r="IL22" s="31" t="s">
        <v>2</v>
      </c>
      <c r="IM22" s="31" t="s">
        <v>2</v>
      </c>
      <c r="IN22" s="31" t="s">
        <v>2</v>
      </c>
      <c r="IO22" s="31" t="s">
        <v>2</v>
      </c>
      <c r="IP22" s="31" t="s">
        <v>2</v>
      </c>
      <c r="IQ22" s="31" t="s">
        <v>2</v>
      </c>
      <c r="IR22" s="31" t="s">
        <v>2</v>
      </c>
      <c r="IS22" s="31" t="s">
        <v>2</v>
      </c>
      <c r="IT22" s="31" t="s">
        <v>2</v>
      </c>
      <c r="IU22" s="30" t="s">
        <v>2</v>
      </c>
      <c r="IV22" s="31" t="s">
        <v>2</v>
      </c>
      <c r="IW22" s="31" t="s">
        <v>2</v>
      </c>
      <c r="IX22" s="31" t="s">
        <v>2</v>
      </c>
      <c r="IY22" s="31" t="s">
        <v>2</v>
      </c>
      <c r="IZ22" s="31" t="s">
        <v>2</v>
      </c>
      <c r="JA22" s="31" t="s">
        <v>2</v>
      </c>
      <c r="JB22" s="31" t="s">
        <v>2</v>
      </c>
      <c r="JC22" s="31" t="s">
        <v>2</v>
      </c>
      <c r="JD22" s="31" t="s">
        <v>2</v>
      </c>
      <c r="JE22" s="31" t="s">
        <v>2</v>
      </c>
      <c r="JF22" s="31" t="s">
        <v>2</v>
      </c>
      <c r="JG22" s="69" t="s">
        <v>10</v>
      </c>
      <c r="JH22" s="71"/>
    </row>
    <row r="23" spans="2:272" x14ac:dyDescent="0.2">
      <c r="B23" s="16" t="s">
        <v>11</v>
      </c>
      <c r="C23" s="24" t="s">
        <v>2</v>
      </c>
      <c r="D23" s="25" t="s">
        <v>2</v>
      </c>
      <c r="E23" s="25" t="s">
        <v>2</v>
      </c>
      <c r="F23" s="25">
        <v>42432</v>
      </c>
      <c r="G23" s="25">
        <v>16658</v>
      </c>
      <c r="H23" s="25">
        <v>1599</v>
      </c>
      <c r="I23" s="25" t="s">
        <v>2</v>
      </c>
      <c r="J23" s="25" t="s">
        <v>2</v>
      </c>
      <c r="K23" s="25" t="s">
        <v>2</v>
      </c>
      <c r="L23" s="25">
        <v>33282</v>
      </c>
      <c r="M23" s="25">
        <v>57128</v>
      </c>
      <c r="N23" s="26">
        <v>3691</v>
      </c>
      <c r="O23" s="25">
        <v>16108</v>
      </c>
      <c r="P23" s="25" t="s">
        <v>2</v>
      </c>
      <c r="Q23" s="25" t="s">
        <v>2</v>
      </c>
      <c r="R23" s="25">
        <v>23978</v>
      </c>
      <c r="S23" s="25">
        <v>63632</v>
      </c>
      <c r="T23" s="25">
        <v>36904</v>
      </c>
      <c r="U23" s="25">
        <v>40778</v>
      </c>
      <c r="V23" s="25" t="s">
        <v>2</v>
      </c>
      <c r="W23" s="25" t="s">
        <v>2</v>
      </c>
      <c r="X23" s="25">
        <v>34181</v>
      </c>
      <c r="Y23" s="25">
        <v>81255</v>
      </c>
      <c r="Z23" s="25">
        <v>10531</v>
      </c>
      <c r="AA23" s="27" t="s">
        <v>2</v>
      </c>
      <c r="AB23" s="28" t="s">
        <v>2</v>
      </c>
      <c r="AC23" s="28" t="s">
        <v>2</v>
      </c>
      <c r="AD23" s="28">
        <v>62501</v>
      </c>
      <c r="AE23" s="28">
        <v>129931</v>
      </c>
      <c r="AF23" s="28">
        <v>36454</v>
      </c>
      <c r="AG23" s="28">
        <v>32521</v>
      </c>
      <c r="AH23" s="28" t="s">
        <v>2</v>
      </c>
      <c r="AI23" s="28" t="s">
        <v>2</v>
      </c>
      <c r="AJ23" s="28" t="s">
        <v>2</v>
      </c>
      <c r="AK23" s="28">
        <v>65357</v>
      </c>
      <c r="AL23" s="29">
        <v>2997</v>
      </c>
      <c r="AM23" s="28" t="s">
        <v>2</v>
      </c>
      <c r="AN23" s="28" t="s">
        <v>2</v>
      </c>
      <c r="AO23" s="28">
        <v>12132</v>
      </c>
      <c r="AP23" s="28">
        <v>31039</v>
      </c>
      <c r="AQ23" s="28">
        <v>48718</v>
      </c>
      <c r="AR23" s="28">
        <v>12093</v>
      </c>
      <c r="AS23" s="28" t="s">
        <v>2</v>
      </c>
      <c r="AT23" s="28" t="s">
        <v>2</v>
      </c>
      <c r="AU23" s="28" t="s">
        <v>2</v>
      </c>
      <c r="AV23" s="28" t="s">
        <v>2</v>
      </c>
      <c r="AW23" s="28">
        <v>45913</v>
      </c>
      <c r="AX23" s="28">
        <v>60854</v>
      </c>
      <c r="AY23" s="27" t="s">
        <v>2</v>
      </c>
      <c r="AZ23" s="28" t="s">
        <v>2</v>
      </c>
      <c r="BA23" s="28" t="s">
        <v>2</v>
      </c>
      <c r="BB23" s="28">
        <v>26482</v>
      </c>
      <c r="BC23" s="28">
        <v>72169</v>
      </c>
      <c r="BD23" s="28">
        <v>37276</v>
      </c>
      <c r="BE23" s="28" t="s">
        <v>2</v>
      </c>
      <c r="BF23" s="28" t="s">
        <v>2</v>
      </c>
      <c r="BG23" s="28" t="s">
        <v>2</v>
      </c>
      <c r="BH23" s="28" t="s">
        <v>2</v>
      </c>
      <c r="BI23" s="28">
        <v>39134</v>
      </c>
      <c r="BJ23" s="29">
        <v>15030</v>
      </c>
      <c r="BK23" s="28" t="s">
        <v>2</v>
      </c>
      <c r="BL23" s="28" t="s">
        <v>2</v>
      </c>
      <c r="BM23" s="28" t="s">
        <v>2</v>
      </c>
      <c r="BN23" s="28">
        <v>47248</v>
      </c>
      <c r="BO23" s="28">
        <v>31400</v>
      </c>
      <c r="BP23" s="28">
        <v>51065</v>
      </c>
      <c r="BQ23" s="28" t="s">
        <v>2</v>
      </c>
      <c r="BR23" s="28" t="s">
        <v>2</v>
      </c>
      <c r="BS23" s="28" t="s">
        <v>2</v>
      </c>
      <c r="BT23" s="28" t="s">
        <v>2</v>
      </c>
      <c r="BU23" s="28">
        <v>36796</v>
      </c>
      <c r="BV23" s="28">
        <v>59366</v>
      </c>
      <c r="BW23" s="27" t="s">
        <v>2</v>
      </c>
      <c r="BX23" s="28" t="s">
        <v>2</v>
      </c>
      <c r="BY23" s="28" t="s">
        <v>2</v>
      </c>
      <c r="BZ23" s="28">
        <v>51208</v>
      </c>
      <c r="CA23" s="28">
        <v>113947</v>
      </c>
      <c r="CB23" s="28">
        <v>31010</v>
      </c>
      <c r="CC23" s="28">
        <v>1189</v>
      </c>
      <c r="CD23" s="28" t="s">
        <v>2</v>
      </c>
      <c r="CE23" s="28" t="s">
        <v>2</v>
      </c>
      <c r="CF23" s="28" t="s">
        <v>2</v>
      </c>
      <c r="CG23" s="28">
        <v>43967</v>
      </c>
      <c r="CH23" s="29">
        <v>35805</v>
      </c>
      <c r="CI23" s="28" t="s">
        <v>2</v>
      </c>
      <c r="CJ23" s="28" t="s">
        <v>2</v>
      </c>
      <c r="CK23" s="28" t="s">
        <v>2</v>
      </c>
      <c r="CL23" s="28" t="s">
        <v>2</v>
      </c>
      <c r="CM23" s="28">
        <v>33880.67</v>
      </c>
      <c r="CN23" s="28">
        <v>47327.18</v>
      </c>
      <c r="CO23" s="28">
        <v>32765.25</v>
      </c>
      <c r="CP23" s="28" t="s">
        <v>2</v>
      </c>
      <c r="CQ23" s="28" t="s">
        <v>2</v>
      </c>
      <c r="CR23" s="28" t="s">
        <v>2</v>
      </c>
      <c r="CS23" s="28">
        <v>9296</v>
      </c>
      <c r="CT23" s="28">
        <v>4228.72</v>
      </c>
      <c r="CU23" s="30">
        <v>6864</v>
      </c>
      <c r="CV23" s="31" t="s">
        <v>2</v>
      </c>
      <c r="CW23" s="31" t="s">
        <v>2</v>
      </c>
      <c r="CX23" s="31">
        <v>46686</v>
      </c>
      <c r="CY23" s="31">
        <v>9147</v>
      </c>
      <c r="CZ23" s="31">
        <v>11093</v>
      </c>
      <c r="DA23" s="31">
        <v>8205</v>
      </c>
      <c r="DB23" s="31" t="s">
        <v>2</v>
      </c>
      <c r="DC23" s="31" t="s">
        <v>2</v>
      </c>
      <c r="DD23" s="31" t="s">
        <v>2</v>
      </c>
      <c r="DE23" s="31">
        <v>10396</v>
      </c>
      <c r="DF23" s="31">
        <v>31752</v>
      </c>
      <c r="DG23" s="30">
        <v>4213</v>
      </c>
      <c r="DH23" s="31" t="s">
        <v>2</v>
      </c>
      <c r="DI23" s="31" t="s">
        <v>2</v>
      </c>
      <c r="DJ23" s="31" t="s">
        <v>2</v>
      </c>
      <c r="DK23" s="31">
        <v>19198</v>
      </c>
      <c r="DL23" s="31">
        <v>16155</v>
      </c>
      <c r="DM23" s="31">
        <v>2414</v>
      </c>
      <c r="DN23" s="31" t="s">
        <v>2</v>
      </c>
      <c r="DO23" s="31" t="s">
        <v>2</v>
      </c>
      <c r="DP23" s="31" t="s">
        <v>2</v>
      </c>
      <c r="DQ23" s="31" t="s">
        <v>2</v>
      </c>
      <c r="DR23" s="31" t="s">
        <v>2</v>
      </c>
      <c r="DS23" s="30">
        <v>15767</v>
      </c>
      <c r="DT23" s="31" t="s">
        <v>2</v>
      </c>
      <c r="DU23" s="31" t="s">
        <v>2</v>
      </c>
      <c r="DV23" s="31" t="s">
        <v>2</v>
      </c>
      <c r="DW23" s="31">
        <v>21686</v>
      </c>
      <c r="DX23" s="31">
        <v>27143</v>
      </c>
      <c r="DY23" s="31">
        <v>558</v>
      </c>
      <c r="DZ23" s="31" t="s">
        <v>2</v>
      </c>
      <c r="EA23" s="31" t="s">
        <v>2</v>
      </c>
      <c r="EB23" s="31" t="s">
        <v>2</v>
      </c>
      <c r="EC23" s="31">
        <v>15153</v>
      </c>
      <c r="ED23" s="31">
        <v>25006</v>
      </c>
      <c r="EE23" s="30" t="s">
        <v>2</v>
      </c>
      <c r="EF23" s="31" t="s">
        <v>2</v>
      </c>
      <c r="EG23" s="31" t="s">
        <v>2</v>
      </c>
      <c r="EH23" s="31" t="s">
        <v>2</v>
      </c>
      <c r="EI23" s="31" t="s">
        <v>2</v>
      </c>
      <c r="EJ23" s="31" t="s">
        <v>2</v>
      </c>
      <c r="EK23" s="31" t="s">
        <v>2</v>
      </c>
      <c r="EL23" s="31" t="s">
        <v>2</v>
      </c>
      <c r="EM23" s="31" t="s">
        <v>2</v>
      </c>
      <c r="EN23" s="31" t="s">
        <v>2</v>
      </c>
      <c r="EO23" s="31" t="s">
        <v>2</v>
      </c>
      <c r="EP23" s="31" t="s">
        <v>2</v>
      </c>
      <c r="EQ23" s="30" t="s">
        <v>2</v>
      </c>
      <c r="ER23" s="31" t="s">
        <v>2</v>
      </c>
      <c r="ES23" s="31" t="s">
        <v>2</v>
      </c>
      <c r="ET23" s="31" t="s">
        <v>2</v>
      </c>
      <c r="EU23" s="31" t="s">
        <v>2</v>
      </c>
      <c r="EV23" s="31" t="s">
        <v>2</v>
      </c>
      <c r="EW23" s="31" t="s">
        <v>2</v>
      </c>
      <c r="EX23" s="31" t="s">
        <v>2</v>
      </c>
      <c r="EY23" s="31" t="s">
        <v>2</v>
      </c>
      <c r="EZ23" s="31" t="s">
        <v>2</v>
      </c>
      <c r="FA23" s="31" t="s">
        <v>2</v>
      </c>
      <c r="FB23" s="31" t="s">
        <v>2</v>
      </c>
      <c r="FC23" s="30" t="s">
        <v>2</v>
      </c>
      <c r="FD23" s="31" t="s">
        <v>2</v>
      </c>
      <c r="FE23" s="31" t="s">
        <v>2</v>
      </c>
      <c r="FF23" s="31" t="s">
        <v>2</v>
      </c>
      <c r="FG23" s="31" t="s">
        <v>2</v>
      </c>
      <c r="FH23" s="31" t="s">
        <v>2</v>
      </c>
      <c r="FI23" s="31" t="s">
        <v>2</v>
      </c>
      <c r="FJ23" s="31" t="s">
        <v>2</v>
      </c>
      <c r="FK23" s="31" t="s">
        <v>2</v>
      </c>
      <c r="FL23" s="31" t="s">
        <v>2</v>
      </c>
      <c r="FM23" s="31" t="s">
        <v>2</v>
      </c>
      <c r="FN23" s="32" t="s">
        <v>2</v>
      </c>
      <c r="FO23" s="31" t="s">
        <v>2</v>
      </c>
      <c r="FP23" s="31" t="s">
        <v>2</v>
      </c>
      <c r="FQ23" s="31" t="s">
        <v>2</v>
      </c>
      <c r="FR23" s="31" t="s">
        <v>2</v>
      </c>
      <c r="FS23" s="31" t="s">
        <v>2</v>
      </c>
      <c r="FT23" s="31" t="s">
        <v>2</v>
      </c>
      <c r="FU23" s="31" t="s">
        <v>2</v>
      </c>
      <c r="FV23" s="31" t="s">
        <v>2</v>
      </c>
      <c r="FW23" s="31" t="s">
        <v>2</v>
      </c>
      <c r="FX23" s="31" t="s">
        <v>2</v>
      </c>
      <c r="FY23" s="31" t="s">
        <v>2</v>
      </c>
      <c r="FZ23" s="31" t="s">
        <v>2</v>
      </c>
      <c r="GA23" s="30" t="s">
        <v>2</v>
      </c>
      <c r="GB23" s="31" t="s">
        <v>2</v>
      </c>
      <c r="GC23" s="31" t="s">
        <v>2</v>
      </c>
      <c r="GD23" s="31" t="s">
        <v>2</v>
      </c>
      <c r="GE23" s="31" t="s">
        <v>2</v>
      </c>
      <c r="GF23" s="31" t="s">
        <v>2</v>
      </c>
      <c r="GG23" s="31" t="s">
        <v>2</v>
      </c>
      <c r="GH23" s="31" t="s">
        <v>2</v>
      </c>
      <c r="GI23" s="31" t="s">
        <v>2</v>
      </c>
      <c r="GJ23" s="31" t="s">
        <v>2</v>
      </c>
      <c r="GK23" s="77" t="s">
        <v>2</v>
      </c>
      <c r="GL23" s="79">
        <v>0</v>
      </c>
      <c r="GM23" s="82">
        <v>0</v>
      </c>
      <c r="GN23" s="77">
        <v>0</v>
      </c>
      <c r="GO23" s="77" t="s">
        <v>2</v>
      </c>
      <c r="GP23" s="31" t="s">
        <v>2</v>
      </c>
      <c r="GQ23" s="31" t="s">
        <v>2</v>
      </c>
      <c r="GR23" s="31" t="s">
        <v>2</v>
      </c>
      <c r="GS23" s="31" t="s">
        <v>2</v>
      </c>
      <c r="GT23" s="31" t="s">
        <v>2</v>
      </c>
      <c r="GU23" s="31" t="s">
        <v>2</v>
      </c>
      <c r="GV23" s="31" t="s">
        <v>2</v>
      </c>
      <c r="GW23" s="31" t="s">
        <v>2</v>
      </c>
      <c r="GX23" s="31" t="s">
        <v>2</v>
      </c>
      <c r="GY23" s="30" t="s">
        <v>2</v>
      </c>
      <c r="GZ23" s="31" t="s">
        <v>2</v>
      </c>
      <c r="HA23" s="31" t="s">
        <v>2</v>
      </c>
      <c r="HB23" s="31" t="s">
        <v>2</v>
      </c>
      <c r="HC23" s="31" t="s">
        <v>2</v>
      </c>
      <c r="HD23" s="31" t="s">
        <v>2</v>
      </c>
      <c r="HE23" s="31" t="s">
        <v>2</v>
      </c>
      <c r="HF23" s="31" t="s">
        <v>2</v>
      </c>
      <c r="HG23" s="31" t="s">
        <v>2</v>
      </c>
      <c r="HH23" s="31" t="s">
        <v>2</v>
      </c>
      <c r="HI23" s="31" t="s">
        <v>2</v>
      </c>
      <c r="HJ23" s="31" t="s">
        <v>2</v>
      </c>
      <c r="HK23" s="30" t="s">
        <v>2</v>
      </c>
      <c r="HL23" s="31" t="s">
        <v>2</v>
      </c>
      <c r="HM23" s="31" t="s">
        <v>2</v>
      </c>
      <c r="HN23" s="31" t="s">
        <v>2</v>
      </c>
      <c r="HO23" s="31" t="s">
        <v>2</v>
      </c>
      <c r="HP23" s="31" t="s">
        <v>2</v>
      </c>
      <c r="HQ23" s="31" t="s">
        <v>2</v>
      </c>
      <c r="HR23" s="31" t="s">
        <v>2</v>
      </c>
      <c r="HS23" s="31" t="s">
        <v>2</v>
      </c>
      <c r="HT23" s="31" t="s">
        <v>2</v>
      </c>
      <c r="HU23" s="31" t="s">
        <v>2</v>
      </c>
      <c r="HV23" s="31" t="s">
        <v>2</v>
      </c>
      <c r="HW23" s="30" t="s">
        <v>2</v>
      </c>
      <c r="HX23" s="31" t="s">
        <v>2</v>
      </c>
      <c r="HY23" s="31" t="s">
        <v>2</v>
      </c>
      <c r="HZ23" s="31" t="s">
        <v>2</v>
      </c>
      <c r="IA23" s="31" t="s">
        <v>2</v>
      </c>
      <c r="IB23" s="31" t="s">
        <v>2</v>
      </c>
      <c r="IC23" s="31" t="s">
        <v>2</v>
      </c>
      <c r="ID23" s="31" t="s">
        <v>2</v>
      </c>
      <c r="IE23" s="31" t="s">
        <v>2</v>
      </c>
      <c r="IF23" s="31" t="s">
        <v>2</v>
      </c>
      <c r="IG23" s="31" t="s">
        <v>2</v>
      </c>
      <c r="IH23" s="31" t="s">
        <v>2</v>
      </c>
      <c r="II23" s="30" t="s">
        <v>2</v>
      </c>
      <c r="IJ23" s="31" t="s">
        <v>2</v>
      </c>
      <c r="IK23" s="31" t="s">
        <v>2</v>
      </c>
      <c r="IL23" s="31" t="s">
        <v>2</v>
      </c>
      <c r="IM23" s="31" t="s">
        <v>2</v>
      </c>
      <c r="IN23" s="31" t="s">
        <v>2</v>
      </c>
      <c r="IO23" s="31" t="s">
        <v>2</v>
      </c>
      <c r="IP23" s="31" t="s">
        <v>2</v>
      </c>
      <c r="IQ23" s="31" t="s">
        <v>2</v>
      </c>
      <c r="IR23" s="31" t="s">
        <v>2</v>
      </c>
      <c r="IS23" s="31" t="s">
        <v>2</v>
      </c>
      <c r="IT23" s="31" t="s">
        <v>2</v>
      </c>
      <c r="IU23" s="30" t="s">
        <v>2</v>
      </c>
      <c r="IV23" s="31" t="s">
        <v>2</v>
      </c>
      <c r="IW23" s="31" t="s">
        <v>2</v>
      </c>
      <c r="IX23" s="31" t="s">
        <v>2</v>
      </c>
      <c r="IY23" s="31" t="s">
        <v>2</v>
      </c>
      <c r="IZ23" s="31" t="s">
        <v>2</v>
      </c>
      <c r="JA23" s="31" t="s">
        <v>2</v>
      </c>
      <c r="JB23" s="31" t="s">
        <v>2</v>
      </c>
      <c r="JC23" s="31" t="s">
        <v>2</v>
      </c>
      <c r="JD23" s="31" t="s">
        <v>2</v>
      </c>
      <c r="JE23" s="31" t="s">
        <v>2</v>
      </c>
      <c r="JF23" s="31" t="s">
        <v>2</v>
      </c>
      <c r="JG23" s="69" t="s">
        <v>11</v>
      </c>
      <c r="JH23" s="71"/>
    </row>
    <row r="24" spans="2:272" x14ac:dyDescent="0.2">
      <c r="B24" s="16" t="s">
        <v>55</v>
      </c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7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9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7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9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7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9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30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0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0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0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0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0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2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0"/>
      <c r="GB24" s="31"/>
      <c r="GC24" s="31"/>
      <c r="GD24" s="31"/>
      <c r="GE24" s="31"/>
      <c r="GF24" s="31"/>
      <c r="GG24" s="31"/>
      <c r="GH24" s="31"/>
      <c r="GI24" s="31"/>
      <c r="GJ24" s="31"/>
      <c r="GK24" s="77"/>
      <c r="GL24" s="79"/>
      <c r="GM24" s="82"/>
      <c r="GN24" s="77"/>
      <c r="GO24" s="77"/>
      <c r="GP24" s="31"/>
      <c r="GQ24" s="31"/>
      <c r="GR24" s="31"/>
      <c r="GS24" s="31"/>
      <c r="GT24" s="31"/>
      <c r="GU24" s="31"/>
      <c r="GV24" s="31"/>
      <c r="GW24" s="31"/>
      <c r="GX24" s="31"/>
      <c r="GY24" s="30" t="s">
        <v>2</v>
      </c>
      <c r="GZ24" s="31" t="s">
        <v>2</v>
      </c>
      <c r="HA24" s="31" t="s">
        <v>2</v>
      </c>
      <c r="HB24" s="31" t="s">
        <v>2</v>
      </c>
      <c r="HC24" s="31" t="s">
        <v>2</v>
      </c>
      <c r="HD24" s="31" t="s">
        <v>2</v>
      </c>
      <c r="HE24" s="31" t="s">
        <v>2</v>
      </c>
      <c r="HF24" s="31" t="s">
        <v>2</v>
      </c>
      <c r="HG24" s="31" t="s">
        <v>2</v>
      </c>
      <c r="HH24" s="31" t="s">
        <v>2</v>
      </c>
      <c r="HI24" s="31" t="s">
        <v>2</v>
      </c>
      <c r="HJ24" s="31" t="s">
        <v>2</v>
      </c>
      <c r="HK24" s="30" t="s">
        <v>2</v>
      </c>
      <c r="HL24" s="31" t="s">
        <v>2</v>
      </c>
      <c r="HM24" s="31" t="s">
        <v>2</v>
      </c>
      <c r="HN24" s="31" t="s">
        <v>2</v>
      </c>
      <c r="HO24" s="31" t="s">
        <v>2</v>
      </c>
      <c r="HP24" s="31" t="s">
        <v>2</v>
      </c>
      <c r="HQ24" s="31" t="s">
        <v>2</v>
      </c>
      <c r="HR24" s="31" t="s">
        <v>2</v>
      </c>
      <c r="HS24" s="31" t="s">
        <v>2</v>
      </c>
      <c r="HT24" s="31" t="s">
        <v>2</v>
      </c>
      <c r="HU24" s="31" t="s">
        <v>2</v>
      </c>
      <c r="HV24" s="31" t="s">
        <v>2</v>
      </c>
      <c r="HW24" s="30">
        <v>96.26</v>
      </c>
      <c r="HX24" s="31" t="s">
        <v>2</v>
      </c>
      <c r="HY24" s="31">
        <v>13.9</v>
      </c>
      <c r="HZ24" s="31">
        <v>6.86</v>
      </c>
      <c r="IA24" s="31">
        <v>131.07</v>
      </c>
      <c r="IB24" s="31">
        <v>247.33</v>
      </c>
      <c r="IC24" s="31">
        <v>276.83999999999997</v>
      </c>
      <c r="ID24" s="31">
        <v>144.6</v>
      </c>
      <c r="IE24" s="31">
        <v>367.47</v>
      </c>
      <c r="IF24" s="31">
        <v>308.79000000000002</v>
      </c>
      <c r="IG24" s="31">
        <v>365.33</v>
      </c>
      <c r="IH24" s="31">
        <v>313.64999999999998</v>
      </c>
      <c r="II24" s="30">
        <v>65.45</v>
      </c>
      <c r="IJ24" s="31" t="s">
        <v>2</v>
      </c>
      <c r="IK24" s="31" t="s">
        <v>2</v>
      </c>
      <c r="IL24" s="31" t="s">
        <v>2</v>
      </c>
      <c r="IM24" s="31" t="s">
        <v>2</v>
      </c>
      <c r="IN24" s="31" t="s">
        <v>2</v>
      </c>
      <c r="IO24" s="31">
        <v>7.21</v>
      </c>
      <c r="IP24" s="31">
        <v>140.12</v>
      </c>
      <c r="IQ24" s="31">
        <v>168.12</v>
      </c>
      <c r="IR24" s="31">
        <v>412.86</v>
      </c>
      <c r="IS24" s="31">
        <v>393.13</v>
      </c>
      <c r="IT24" s="31">
        <v>276.57</v>
      </c>
      <c r="IU24" s="30">
        <v>135.44</v>
      </c>
      <c r="IV24" s="31">
        <v>38.57</v>
      </c>
      <c r="IW24" s="31">
        <v>193.94</v>
      </c>
      <c r="IX24" s="31">
        <v>133.74</v>
      </c>
      <c r="IY24" s="31" t="s">
        <v>2</v>
      </c>
      <c r="IZ24" s="31">
        <v>195.8</v>
      </c>
      <c r="JA24" s="31">
        <v>146.36000000000001</v>
      </c>
      <c r="JB24" s="31">
        <v>4</v>
      </c>
      <c r="JC24" s="31">
        <v>153.76</v>
      </c>
      <c r="JD24" s="31">
        <v>470</v>
      </c>
      <c r="JE24" s="31">
        <v>390.23</v>
      </c>
      <c r="JF24" s="31">
        <v>327.07</v>
      </c>
      <c r="JG24" s="69" t="s">
        <v>55</v>
      </c>
      <c r="JH24" s="71"/>
    </row>
    <row r="25" spans="2:272" x14ac:dyDescent="0.2">
      <c r="B25" s="16" t="s">
        <v>56</v>
      </c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7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9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7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9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7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9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30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0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0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0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0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0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2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0"/>
      <c r="GB25" s="31"/>
      <c r="GC25" s="31"/>
      <c r="GD25" s="31"/>
      <c r="GE25" s="31"/>
      <c r="GF25" s="31"/>
      <c r="GG25" s="31"/>
      <c r="GH25" s="31"/>
      <c r="GI25" s="31"/>
      <c r="GJ25" s="31"/>
      <c r="GK25" s="77"/>
      <c r="GL25" s="79"/>
      <c r="GM25" s="82"/>
      <c r="GN25" s="77"/>
      <c r="GO25" s="77"/>
      <c r="GP25" s="31"/>
      <c r="GQ25" s="31"/>
      <c r="GR25" s="31"/>
      <c r="GS25" s="31"/>
      <c r="GT25" s="31"/>
      <c r="GU25" s="31"/>
      <c r="GV25" s="31"/>
      <c r="GW25" s="31"/>
      <c r="GX25" s="31"/>
      <c r="GY25" s="30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0" t="s">
        <v>2</v>
      </c>
      <c r="HL25" s="31">
        <v>201.4</v>
      </c>
      <c r="HM25" s="31" t="s">
        <v>2</v>
      </c>
      <c r="HN25" s="31" t="s">
        <v>2</v>
      </c>
      <c r="HO25" s="31" t="s">
        <v>2</v>
      </c>
      <c r="HP25" s="31" t="s">
        <v>2</v>
      </c>
      <c r="HQ25" s="31" t="s">
        <v>2</v>
      </c>
      <c r="HR25" s="31">
        <v>46.09</v>
      </c>
      <c r="HS25" s="31">
        <v>9.5500000000000007</v>
      </c>
      <c r="HT25" s="31">
        <v>29.85</v>
      </c>
      <c r="HU25" s="31">
        <v>372.21</v>
      </c>
      <c r="HV25" s="31" t="s">
        <v>2</v>
      </c>
      <c r="HW25" s="30" t="s">
        <v>2</v>
      </c>
      <c r="HX25" s="31" t="s">
        <v>2</v>
      </c>
      <c r="HY25" s="31" t="s">
        <v>2</v>
      </c>
      <c r="HZ25" s="31" t="s">
        <v>2</v>
      </c>
      <c r="IA25" s="31" t="s">
        <v>2</v>
      </c>
      <c r="IB25" s="31" t="s">
        <v>2</v>
      </c>
      <c r="IC25" s="31">
        <v>46.56</v>
      </c>
      <c r="ID25" s="31">
        <v>135.35</v>
      </c>
      <c r="IE25" s="31">
        <v>55.21</v>
      </c>
      <c r="IF25" s="31" t="s">
        <v>2</v>
      </c>
      <c r="IG25" s="31" t="s">
        <v>2</v>
      </c>
      <c r="IH25" s="31" t="s">
        <v>2</v>
      </c>
      <c r="II25" s="30" t="s">
        <v>2</v>
      </c>
      <c r="IJ25" s="31" t="s">
        <v>2</v>
      </c>
      <c r="IK25" s="31" t="s">
        <v>2</v>
      </c>
      <c r="IL25" s="31" t="s">
        <v>2</v>
      </c>
      <c r="IM25" s="31" t="s">
        <v>2</v>
      </c>
      <c r="IN25" s="31" t="s">
        <v>2</v>
      </c>
      <c r="IO25" s="31" t="s">
        <v>2</v>
      </c>
      <c r="IP25" s="31" t="s">
        <v>2</v>
      </c>
      <c r="IQ25" s="31" t="s">
        <v>2</v>
      </c>
      <c r="IR25" s="31" t="s">
        <v>2</v>
      </c>
      <c r="IS25" s="31" t="s">
        <v>2</v>
      </c>
      <c r="IT25" s="31" t="s">
        <v>2</v>
      </c>
      <c r="IU25" s="30" t="s">
        <v>2</v>
      </c>
      <c r="IV25" s="31" t="s">
        <v>2</v>
      </c>
      <c r="IW25" s="31" t="s">
        <v>2</v>
      </c>
      <c r="IX25" s="31" t="s">
        <v>2</v>
      </c>
      <c r="IY25" s="31" t="s">
        <v>2</v>
      </c>
      <c r="IZ25" s="31" t="s">
        <v>2</v>
      </c>
      <c r="JA25" s="31" t="s">
        <v>2</v>
      </c>
      <c r="JB25" s="31" t="s">
        <v>2</v>
      </c>
      <c r="JC25" s="31" t="s">
        <v>2</v>
      </c>
      <c r="JD25" s="31" t="s">
        <v>2</v>
      </c>
      <c r="JE25" s="31" t="s">
        <v>2</v>
      </c>
      <c r="JF25" s="31" t="s">
        <v>2</v>
      </c>
      <c r="JG25" s="69" t="s">
        <v>56</v>
      </c>
      <c r="JH25" s="71"/>
    </row>
    <row r="26" spans="2:272" x14ac:dyDescent="0.2">
      <c r="B26" s="16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7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9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7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9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7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9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30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0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0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0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0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0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2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0"/>
      <c r="GB26" s="31"/>
      <c r="GC26" s="31"/>
      <c r="GD26" s="31"/>
      <c r="GE26" s="31"/>
      <c r="GF26" s="31"/>
      <c r="GG26" s="31"/>
      <c r="GH26" s="31"/>
      <c r="GI26" s="31"/>
      <c r="GJ26" s="31"/>
      <c r="GK26" s="77"/>
      <c r="GL26" s="79"/>
      <c r="GM26" s="82"/>
      <c r="GN26" s="77"/>
      <c r="GO26" s="77"/>
      <c r="GP26" s="31"/>
      <c r="GQ26" s="31"/>
      <c r="GR26" s="31"/>
      <c r="GS26" s="31"/>
      <c r="GT26" s="31"/>
      <c r="GU26" s="31"/>
      <c r="GV26" s="31"/>
      <c r="GW26" s="31"/>
      <c r="GX26" s="31"/>
      <c r="GY26" s="30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0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0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0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0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69"/>
      <c r="JH26" s="71"/>
    </row>
    <row r="27" spans="2:272" x14ac:dyDescent="0.2">
      <c r="B27" s="15" t="s">
        <v>30</v>
      </c>
      <c r="C27" s="18">
        <f>SUM(C28:C34)</f>
        <v>0</v>
      </c>
      <c r="D27" s="19">
        <f t="shared" ref="D27:BO27" si="42">SUM(D28:D34)</f>
        <v>0</v>
      </c>
      <c r="E27" s="19">
        <f t="shared" si="42"/>
        <v>0</v>
      </c>
      <c r="F27" s="19">
        <f t="shared" si="42"/>
        <v>333709</v>
      </c>
      <c r="G27" s="19">
        <f t="shared" si="42"/>
        <v>195887</v>
      </c>
      <c r="H27" s="19">
        <f t="shared" si="42"/>
        <v>127970</v>
      </c>
      <c r="I27" s="19">
        <f t="shared" si="42"/>
        <v>31119</v>
      </c>
      <c r="J27" s="19">
        <f t="shared" si="42"/>
        <v>0</v>
      </c>
      <c r="K27" s="19">
        <f t="shared" si="42"/>
        <v>0</v>
      </c>
      <c r="L27" s="19">
        <f t="shared" si="42"/>
        <v>44203</v>
      </c>
      <c r="M27" s="19">
        <f t="shared" si="42"/>
        <v>116184</v>
      </c>
      <c r="N27" s="20">
        <f t="shared" si="42"/>
        <v>15006</v>
      </c>
      <c r="O27" s="19">
        <f t="shared" si="42"/>
        <v>80353</v>
      </c>
      <c r="P27" s="19">
        <f t="shared" si="42"/>
        <v>0</v>
      </c>
      <c r="Q27" s="19">
        <f t="shared" si="42"/>
        <v>0</v>
      </c>
      <c r="R27" s="19">
        <f t="shared" si="42"/>
        <v>361105</v>
      </c>
      <c r="S27" s="19">
        <f t="shared" si="42"/>
        <v>399976</v>
      </c>
      <c r="T27" s="19">
        <f t="shared" si="42"/>
        <v>392965</v>
      </c>
      <c r="U27" s="19">
        <f t="shared" si="42"/>
        <v>283352</v>
      </c>
      <c r="V27" s="19">
        <f t="shared" si="42"/>
        <v>0</v>
      </c>
      <c r="W27" s="19">
        <f t="shared" si="42"/>
        <v>0</v>
      </c>
      <c r="X27" s="19">
        <f t="shared" si="42"/>
        <v>113198</v>
      </c>
      <c r="Y27" s="19">
        <f t="shared" si="42"/>
        <v>573468</v>
      </c>
      <c r="Z27" s="19">
        <f t="shared" si="42"/>
        <v>265378</v>
      </c>
      <c r="AA27" s="21">
        <f t="shared" si="42"/>
        <v>0</v>
      </c>
      <c r="AB27" s="22">
        <f t="shared" si="42"/>
        <v>0</v>
      </c>
      <c r="AC27" s="22">
        <f t="shared" si="42"/>
        <v>0</v>
      </c>
      <c r="AD27" s="22">
        <f t="shared" si="42"/>
        <v>577073</v>
      </c>
      <c r="AE27" s="22">
        <f t="shared" si="42"/>
        <v>772521</v>
      </c>
      <c r="AF27" s="22">
        <f t="shared" si="42"/>
        <v>329119</v>
      </c>
      <c r="AG27" s="22">
        <f t="shared" si="42"/>
        <v>178296</v>
      </c>
      <c r="AH27" s="22">
        <f t="shared" si="42"/>
        <v>0</v>
      </c>
      <c r="AI27" s="22">
        <f t="shared" si="42"/>
        <v>0</v>
      </c>
      <c r="AJ27" s="22">
        <f t="shared" si="42"/>
        <v>0</v>
      </c>
      <c r="AK27" s="22">
        <f t="shared" si="42"/>
        <v>783896</v>
      </c>
      <c r="AL27" s="23">
        <f t="shared" si="42"/>
        <v>47933</v>
      </c>
      <c r="AM27" s="22">
        <f t="shared" si="42"/>
        <v>0</v>
      </c>
      <c r="AN27" s="22">
        <f t="shared" si="42"/>
        <v>0</v>
      </c>
      <c r="AO27" s="22">
        <f t="shared" si="42"/>
        <v>136772</v>
      </c>
      <c r="AP27" s="22">
        <f t="shared" si="42"/>
        <v>179638</v>
      </c>
      <c r="AQ27" s="22">
        <f t="shared" si="42"/>
        <v>346357</v>
      </c>
      <c r="AR27" s="22">
        <f t="shared" si="42"/>
        <v>278011</v>
      </c>
      <c r="AS27" s="22">
        <f t="shared" si="42"/>
        <v>0</v>
      </c>
      <c r="AT27" s="22">
        <f t="shared" si="42"/>
        <v>0</v>
      </c>
      <c r="AU27" s="22">
        <f t="shared" si="42"/>
        <v>0</v>
      </c>
      <c r="AV27" s="22">
        <f t="shared" si="42"/>
        <v>0</v>
      </c>
      <c r="AW27" s="22">
        <f t="shared" si="42"/>
        <v>371232</v>
      </c>
      <c r="AX27" s="22">
        <f t="shared" si="42"/>
        <v>285231</v>
      </c>
      <c r="AY27" s="21">
        <f t="shared" si="42"/>
        <v>0</v>
      </c>
      <c r="AZ27" s="22">
        <f t="shared" si="42"/>
        <v>0</v>
      </c>
      <c r="BA27" s="22">
        <f t="shared" si="42"/>
        <v>0</v>
      </c>
      <c r="BB27" s="22">
        <f t="shared" si="42"/>
        <v>221074</v>
      </c>
      <c r="BC27" s="22">
        <f t="shared" si="42"/>
        <v>395949</v>
      </c>
      <c r="BD27" s="22">
        <f t="shared" si="42"/>
        <v>357180</v>
      </c>
      <c r="BE27" s="22">
        <f t="shared" si="42"/>
        <v>0</v>
      </c>
      <c r="BF27" s="22">
        <f t="shared" si="42"/>
        <v>0</v>
      </c>
      <c r="BG27" s="22">
        <f t="shared" si="42"/>
        <v>0</v>
      </c>
      <c r="BH27" s="22">
        <f t="shared" si="42"/>
        <v>0</v>
      </c>
      <c r="BI27" s="22">
        <f t="shared" si="42"/>
        <v>264885</v>
      </c>
      <c r="BJ27" s="23">
        <f t="shared" si="42"/>
        <v>276295</v>
      </c>
      <c r="BK27" s="22">
        <f t="shared" si="42"/>
        <v>0</v>
      </c>
      <c r="BL27" s="22">
        <f t="shared" si="42"/>
        <v>0</v>
      </c>
      <c r="BM27" s="22">
        <f t="shared" si="42"/>
        <v>0</v>
      </c>
      <c r="BN27" s="22">
        <f t="shared" si="42"/>
        <v>340246</v>
      </c>
      <c r="BO27" s="22">
        <f t="shared" si="42"/>
        <v>147577</v>
      </c>
      <c r="BP27" s="22">
        <f t="shared" ref="BP27:DF27" si="43">SUM(BP28:BP34)</f>
        <v>420134</v>
      </c>
      <c r="BQ27" s="22">
        <f t="shared" si="43"/>
        <v>0</v>
      </c>
      <c r="BR27" s="22">
        <f t="shared" si="43"/>
        <v>0</v>
      </c>
      <c r="BS27" s="22">
        <f t="shared" si="43"/>
        <v>0</v>
      </c>
      <c r="BT27" s="22">
        <f t="shared" si="43"/>
        <v>0</v>
      </c>
      <c r="BU27" s="22">
        <f t="shared" si="43"/>
        <v>352730</v>
      </c>
      <c r="BV27" s="22">
        <f t="shared" si="43"/>
        <v>375542</v>
      </c>
      <c r="BW27" s="21">
        <f t="shared" si="43"/>
        <v>0</v>
      </c>
      <c r="BX27" s="22">
        <f t="shared" si="43"/>
        <v>0</v>
      </c>
      <c r="BY27" s="22">
        <f t="shared" si="43"/>
        <v>0</v>
      </c>
      <c r="BZ27" s="22">
        <f t="shared" si="43"/>
        <v>258810</v>
      </c>
      <c r="CA27" s="22">
        <f t="shared" si="43"/>
        <v>692984</v>
      </c>
      <c r="CB27" s="22">
        <f t="shared" si="43"/>
        <v>98627</v>
      </c>
      <c r="CC27" s="22">
        <f t="shared" si="43"/>
        <v>10025</v>
      </c>
      <c r="CD27" s="22">
        <f t="shared" si="43"/>
        <v>0</v>
      </c>
      <c r="CE27" s="22">
        <f t="shared" si="43"/>
        <v>0</v>
      </c>
      <c r="CF27" s="22">
        <f t="shared" si="43"/>
        <v>0</v>
      </c>
      <c r="CG27" s="22">
        <f t="shared" si="43"/>
        <v>391623</v>
      </c>
      <c r="CH27" s="23">
        <f t="shared" si="43"/>
        <v>188864</v>
      </c>
      <c r="CI27" s="22">
        <f t="shared" si="43"/>
        <v>18022.330000000002</v>
      </c>
      <c r="CJ27" s="22">
        <f t="shared" si="43"/>
        <v>154.25</v>
      </c>
      <c r="CK27" s="22">
        <f t="shared" si="43"/>
        <v>0</v>
      </c>
      <c r="CL27" s="22">
        <f t="shared" si="43"/>
        <v>1900.38</v>
      </c>
      <c r="CM27" s="22">
        <f t="shared" si="43"/>
        <v>248666.91</v>
      </c>
      <c r="CN27" s="22">
        <f t="shared" si="43"/>
        <v>171099.61</v>
      </c>
      <c r="CO27" s="22">
        <f t="shared" si="43"/>
        <v>31838.639999999999</v>
      </c>
      <c r="CP27" s="22">
        <f t="shared" si="43"/>
        <v>697.46</v>
      </c>
      <c r="CQ27" s="22">
        <f t="shared" si="43"/>
        <v>614.24</v>
      </c>
      <c r="CR27" s="22">
        <f t="shared" si="43"/>
        <v>1203.53</v>
      </c>
      <c r="CS27" s="22">
        <f t="shared" si="43"/>
        <v>119440.1</v>
      </c>
      <c r="CT27" s="22">
        <f t="shared" si="43"/>
        <v>94586.840000000011</v>
      </c>
      <c r="CU27" s="21">
        <f t="shared" si="43"/>
        <v>77846</v>
      </c>
      <c r="CV27" s="22">
        <f t="shared" si="43"/>
        <v>1530</v>
      </c>
      <c r="CW27" s="22">
        <f t="shared" si="43"/>
        <v>174</v>
      </c>
      <c r="CX27" s="22">
        <f t="shared" si="43"/>
        <v>748343</v>
      </c>
      <c r="CY27" s="22">
        <f t="shared" si="43"/>
        <v>527575</v>
      </c>
      <c r="CZ27" s="22">
        <f t="shared" si="43"/>
        <v>238797</v>
      </c>
      <c r="DA27" s="22">
        <f t="shared" si="43"/>
        <v>152146</v>
      </c>
      <c r="DB27" s="22">
        <f t="shared" si="43"/>
        <v>161</v>
      </c>
      <c r="DC27" s="22">
        <f t="shared" si="43"/>
        <v>1012</v>
      </c>
      <c r="DD27" s="22">
        <f t="shared" si="43"/>
        <v>775</v>
      </c>
      <c r="DE27" s="22">
        <f t="shared" si="43"/>
        <v>167614</v>
      </c>
      <c r="DF27" s="22">
        <f t="shared" si="43"/>
        <v>500774</v>
      </c>
      <c r="DG27" s="21">
        <f>SUM(DG28:DG34)</f>
        <v>31833</v>
      </c>
      <c r="DH27" s="22">
        <f t="shared" ref="DH27:EA27" si="44">SUM(DH28:DH34)</f>
        <v>1783</v>
      </c>
      <c r="DI27" s="22">
        <f t="shared" si="44"/>
        <v>3764</v>
      </c>
      <c r="DJ27" s="22">
        <f t="shared" si="44"/>
        <v>884</v>
      </c>
      <c r="DK27" s="22">
        <f t="shared" si="44"/>
        <v>452775</v>
      </c>
      <c r="DL27" s="22">
        <f t="shared" si="44"/>
        <v>183502</v>
      </c>
      <c r="DM27" s="22">
        <f t="shared" si="44"/>
        <v>85928</v>
      </c>
      <c r="DN27" s="22">
        <f t="shared" si="44"/>
        <v>578</v>
      </c>
      <c r="DO27" s="22">
        <f t="shared" si="44"/>
        <v>126</v>
      </c>
      <c r="DP27" s="22">
        <f t="shared" si="44"/>
        <v>227</v>
      </c>
      <c r="DQ27" s="22">
        <f t="shared" si="44"/>
        <v>45273</v>
      </c>
      <c r="DR27" s="22">
        <f t="shared" si="44"/>
        <v>141537</v>
      </c>
      <c r="DS27" s="21">
        <f t="shared" si="44"/>
        <v>247853</v>
      </c>
      <c r="DT27" s="22">
        <f t="shared" si="44"/>
        <v>91</v>
      </c>
      <c r="DU27" s="22">
        <f t="shared" si="44"/>
        <v>0</v>
      </c>
      <c r="DV27" s="22">
        <f t="shared" si="44"/>
        <v>317</v>
      </c>
      <c r="DW27" s="22">
        <f t="shared" si="44"/>
        <v>294897</v>
      </c>
      <c r="DX27" s="22">
        <f t="shared" si="44"/>
        <v>416388</v>
      </c>
      <c r="DY27" s="22">
        <f t="shared" si="44"/>
        <v>13802</v>
      </c>
      <c r="DZ27" s="22">
        <f t="shared" si="44"/>
        <v>89</v>
      </c>
      <c r="EA27" s="22">
        <f t="shared" si="44"/>
        <v>170</v>
      </c>
      <c r="EB27" s="22">
        <f>SUM(EB28:EB34)</f>
        <v>197</v>
      </c>
      <c r="EC27" s="22">
        <f>SUM(EC28:EC34)</f>
        <v>249551</v>
      </c>
      <c r="ED27" s="22">
        <f>SUM(ED28:ED34)</f>
        <v>338869</v>
      </c>
      <c r="EE27" s="21">
        <f t="shared" ref="EE27:EN27" si="45">SUM(EE28:EE34)</f>
        <v>47262.76</v>
      </c>
      <c r="EF27" s="22">
        <f t="shared" si="45"/>
        <v>0</v>
      </c>
      <c r="EG27" s="22">
        <f t="shared" si="45"/>
        <v>11.01</v>
      </c>
      <c r="EH27" s="22">
        <f t="shared" si="45"/>
        <v>27491.79</v>
      </c>
      <c r="EI27" s="22">
        <f t="shared" si="45"/>
        <v>359529.15</v>
      </c>
      <c r="EJ27" s="22">
        <f t="shared" si="45"/>
        <v>188322.35</v>
      </c>
      <c r="EK27" s="22">
        <f t="shared" si="45"/>
        <v>179629.09999999998</v>
      </c>
      <c r="EL27" s="22">
        <f t="shared" si="45"/>
        <v>19128.23</v>
      </c>
      <c r="EM27" s="22">
        <f t="shared" si="45"/>
        <v>59.28</v>
      </c>
      <c r="EN27" s="22">
        <f t="shared" si="45"/>
        <v>0</v>
      </c>
      <c r="EO27" s="22">
        <f t="shared" ref="EO27:ET27" si="46">SUM(EO28:EO34)</f>
        <v>111.25</v>
      </c>
      <c r="EP27" s="22">
        <f t="shared" si="46"/>
        <v>0</v>
      </c>
      <c r="EQ27" s="45">
        <f t="shared" si="46"/>
        <v>0</v>
      </c>
      <c r="ER27" s="46">
        <f t="shared" si="46"/>
        <v>0</v>
      </c>
      <c r="ES27" s="46">
        <f t="shared" si="46"/>
        <v>0</v>
      </c>
      <c r="ET27" s="46">
        <f t="shared" si="46"/>
        <v>437643.1</v>
      </c>
      <c r="EU27" s="46">
        <f t="shared" ref="EU27:FZ27" si="47">SUM(EU28:EU34)</f>
        <v>389366.57999999996</v>
      </c>
      <c r="EV27" s="22">
        <f t="shared" si="47"/>
        <v>98529.37</v>
      </c>
      <c r="EW27" s="22">
        <f t="shared" si="47"/>
        <v>77690</v>
      </c>
      <c r="EX27" s="22">
        <f t="shared" si="47"/>
        <v>72</v>
      </c>
      <c r="EY27" s="62">
        <f t="shared" si="47"/>
        <v>0</v>
      </c>
      <c r="EZ27" s="62">
        <f t="shared" si="47"/>
        <v>0</v>
      </c>
      <c r="FA27" s="62">
        <f t="shared" si="47"/>
        <v>82698</v>
      </c>
      <c r="FB27" s="62">
        <f t="shared" si="47"/>
        <v>174973</v>
      </c>
      <c r="FC27" s="21">
        <f t="shared" si="47"/>
        <v>54328</v>
      </c>
      <c r="FD27" s="22">
        <f t="shared" si="47"/>
        <v>0</v>
      </c>
      <c r="FE27" s="22">
        <f t="shared" si="47"/>
        <v>0</v>
      </c>
      <c r="FF27" s="22">
        <f t="shared" si="47"/>
        <v>8</v>
      </c>
      <c r="FG27" s="22">
        <f t="shared" si="47"/>
        <v>0</v>
      </c>
      <c r="FH27" s="22">
        <f t="shared" si="47"/>
        <v>109954</v>
      </c>
      <c r="FI27" s="22">
        <f t="shared" si="47"/>
        <v>270847</v>
      </c>
      <c r="FJ27" s="22">
        <f t="shared" si="47"/>
        <v>81</v>
      </c>
      <c r="FK27" s="22">
        <f t="shared" si="47"/>
        <v>0</v>
      </c>
      <c r="FL27" s="22">
        <f t="shared" si="47"/>
        <v>0</v>
      </c>
      <c r="FM27" s="22">
        <f t="shared" si="47"/>
        <v>86007</v>
      </c>
      <c r="FN27" s="23">
        <f t="shared" si="47"/>
        <v>258168</v>
      </c>
      <c r="FO27" s="22">
        <f t="shared" si="47"/>
        <v>217608.94</v>
      </c>
      <c r="FP27" s="22">
        <f t="shared" si="47"/>
        <v>0</v>
      </c>
      <c r="FQ27" s="22">
        <f t="shared" si="47"/>
        <v>0</v>
      </c>
      <c r="FR27" s="22">
        <f t="shared" si="47"/>
        <v>143536</v>
      </c>
      <c r="FS27" s="22">
        <f t="shared" si="47"/>
        <v>283149.20999999996</v>
      </c>
      <c r="FT27" s="22">
        <f t="shared" si="47"/>
        <v>89146.510000000009</v>
      </c>
      <c r="FU27" s="22">
        <f t="shared" si="47"/>
        <v>59858.590000000004</v>
      </c>
      <c r="FV27" s="22">
        <f t="shared" si="47"/>
        <v>96.36</v>
      </c>
      <c r="FW27" s="22">
        <f t="shared" si="47"/>
        <v>0</v>
      </c>
      <c r="FX27" s="22">
        <f t="shared" si="47"/>
        <v>531.96</v>
      </c>
      <c r="FY27" s="22">
        <f t="shared" si="47"/>
        <v>329.55</v>
      </c>
      <c r="FZ27" s="22">
        <f t="shared" si="47"/>
        <v>0</v>
      </c>
      <c r="GA27" s="21">
        <v>129135.55000000002</v>
      </c>
      <c r="GB27" s="22">
        <v>0</v>
      </c>
      <c r="GC27" s="22">
        <v>204.88</v>
      </c>
      <c r="GD27" s="22">
        <v>339666.67</v>
      </c>
      <c r="GE27" s="22">
        <v>642143.64</v>
      </c>
      <c r="GF27" s="22">
        <v>137739.86000000002</v>
      </c>
      <c r="GG27" s="22">
        <v>3600</v>
      </c>
      <c r="GH27" s="22">
        <f t="shared" ref="GH27:HJ27" si="48">SUM(GH28:GH34)</f>
        <v>0</v>
      </c>
      <c r="GI27" s="22">
        <v>0</v>
      </c>
      <c r="GJ27" s="22">
        <f t="shared" si="48"/>
        <v>0</v>
      </c>
      <c r="GK27" s="76">
        <f t="shared" si="48"/>
        <v>205745.62</v>
      </c>
      <c r="GL27" s="78">
        <f t="shared" si="48"/>
        <v>374572.94999999995</v>
      </c>
      <c r="GM27" s="81">
        <v>24923.599999999999</v>
      </c>
      <c r="GN27" s="76">
        <f t="shared" si="48"/>
        <v>0</v>
      </c>
      <c r="GO27" s="76">
        <f t="shared" si="48"/>
        <v>0</v>
      </c>
      <c r="GP27" s="22">
        <f t="shared" si="48"/>
        <v>44251.680000000008</v>
      </c>
      <c r="GQ27" s="22">
        <v>336845.29</v>
      </c>
      <c r="GR27" s="22">
        <v>47219.380000000005</v>
      </c>
      <c r="GS27" s="22">
        <v>594.5</v>
      </c>
      <c r="GT27" s="22">
        <v>39.67</v>
      </c>
      <c r="GU27" s="22">
        <v>0</v>
      </c>
      <c r="GV27" s="22">
        <v>199.03</v>
      </c>
      <c r="GW27" s="22">
        <v>111251.04</v>
      </c>
      <c r="GX27" s="22">
        <v>134384.01999999999</v>
      </c>
      <c r="GY27" s="21">
        <f t="shared" si="48"/>
        <v>0</v>
      </c>
      <c r="GZ27" s="22">
        <f t="shared" si="48"/>
        <v>0</v>
      </c>
      <c r="HA27" s="22">
        <v>0</v>
      </c>
      <c r="HB27" s="22">
        <v>0</v>
      </c>
      <c r="HC27" s="22">
        <f t="shared" si="48"/>
        <v>132004.53</v>
      </c>
      <c r="HD27" s="22">
        <f t="shared" si="48"/>
        <v>438971.97</v>
      </c>
      <c r="HE27" s="22">
        <f t="shared" si="48"/>
        <v>120079.41</v>
      </c>
      <c r="HF27" s="22">
        <f t="shared" si="48"/>
        <v>0</v>
      </c>
      <c r="HG27" s="22">
        <f t="shared" si="48"/>
        <v>0</v>
      </c>
      <c r="HH27" s="22">
        <f t="shared" si="48"/>
        <v>0</v>
      </c>
      <c r="HI27" s="22">
        <f t="shared" si="48"/>
        <v>162478.69999999998</v>
      </c>
      <c r="HJ27" s="22">
        <f t="shared" si="48"/>
        <v>223001.67</v>
      </c>
      <c r="HK27" s="21">
        <f t="shared" ref="HK27:HT27" si="49">SUM(HK28:HK34)</f>
        <v>93535.790000000008</v>
      </c>
      <c r="HL27" s="22">
        <f t="shared" si="49"/>
        <v>0</v>
      </c>
      <c r="HM27" s="22">
        <f t="shared" si="49"/>
        <v>0</v>
      </c>
      <c r="HN27" s="22">
        <f t="shared" si="49"/>
        <v>65620.66</v>
      </c>
      <c r="HO27" s="22">
        <f t="shared" si="49"/>
        <v>370780.01</v>
      </c>
      <c r="HP27" s="22">
        <f t="shared" si="49"/>
        <v>124762.35</v>
      </c>
      <c r="HQ27" s="22">
        <f t="shared" si="49"/>
        <v>12019.35</v>
      </c>
      <c r="HR27" s="22">
        <f t="shared" si="49"/>
        <v>0</v>
      </c>
      <c r="HS27" s="22">
        <f t="shared" si="49"/>
        <v>0</v>
      </c>
      <c r="HT27" s="22">
        <f t="shared" si="49"/>
        <v>0</v>
      </c>
      <c r="HU27" s="22">
        <f t="shared" ref="HU27:IC27" si="50">SUM(HU28:HU34)</f>
        <v>306089.27</v>
      </c>
      <c r="HV27" s="22">
        <f t="shared" si="50"/>
        <v>372454.33</v>
      </c>
      <c r="HW27" s="21">
        <f t="shared" si="50"/>
        <v>18867.57</v>
      </c>
      <c r="HX27" s="22">
        <f t="shared" si="50"/>
        <v>0</v>
      </c>
      <c r="HY27" s="22">
        <f t="shared" si="50"/>
        <v>0</v>
      </c>
      <c r="HZ27" s="22">
        <f t="shared" si="50"/>
        <v>0</v>
      </c>
      <c r="IA27" s="22">
        <f t="shared" si="50"/>
        <v>431290.53</v>
      </c>
      <c r="IB27" s="22">
        <f t="shared" si="50"/>
        <v>233505.62000000002</v>
      </c>
      <c r="IC27" s="22">
        <f t="shared" si="50"/>
        <v>195330.71999999997</v>
      </c>
      <c r="ID27" s="22">
        <f t="shared" ref="ID27:IF27" si="51">SUM(ID28:ID34)</f>
        <v>0</v>
      </c>
      <c r="IE27" s="22">
        <f t="shared" si="51"/>
        <v>0</v>
      </c>
      <c r="IF27" s="22">
        <f t="shared" si="51"/>
        <v>0</v>
      </c>
      <c r="IG27" s="22">
        <f>SUM(IG28:IG34)</f>
        <v>91845.41</v>
      </c>
      <c r="IH27" s="22">
        <f>SUM(IH28:IH34)</f>
        <v>289761.97000000003</v>
      </c>
      <c r="II27" s="21">
        <f t="shared" ref="II27:IR27" si="52">SUM(II28:II34)</f>
        <v>127180.25</v>
      </c>
      <c r="IJ27" s="22">
        <f>SUM(IJ28:IJ34)</f>
        <v>9072.7200000000012</v>
      </c>
      <c r="IK27" s="22">
        <f t="shared" si="52"/>
        <v>0</v>
      </c>
      <c r="IL27" s="22">
        <f t="shared" si="52"/>
        <v>0</v>
      </c>
      <c r="IM27" s="22">
        <f t="shared" si="52"/>
        <v>0</v>
      </c>
      <c r="IN27" s="22">
        <f t="shared" si="52"/>
        <v>4642.9400000000005</v>
      </c>
      <c r="IO27" s="22">
        <f t="shared" si="52"/>
        <v>0</v>
      </c>
      <c r="IP27" s="22">
        <f t="shared" si="52"/>
        <v>7212.4699999999993</v>
      </c>
      <c r="IQ27" s="22">
        <f t="shared" si="52"/>
        <v>0</v>
      </c>
      <c r="IR27" s="22">
        <f t="shared" si="52"/>
        <v>151694.20000000001</v>
      </c>
      <c r="IS27" s="22">
        <f>SUM(IS28:IS34)</f>
        <v>451561.66000000003</v>
      </c>
      <c r="IT27" s="22">
        <f>SUM(IT28:IT34)</f>
        <v>76544.489999999991</v>
      </c>
      <c r="IU27" s="21">
        <f t="shared" ref="IU27" si="53">SUM(IU28:IU34)</f>
        <v>75636.950000000012</v>
      </c>
      <c r="IV27" s="22">
        <f>SUM(IV28:IV34)</f>
        <v>0</v>
      </c>
      <c r="IW27" s="22">
        <f t="shared" ref="IW27:JB27" si="54">SUM(IW28:IW34)</f>
        <v>0</v>
      </c>
      <c r="IX27" s="22">
        <f t="shared" si="54"/>
        <v>251582.37000000002</v>
      </c>
      <c r="IY27" s="22">
        <f t="shared" si="54"/>
        <v>376919.04000000004</v>
      </c>
      <c r="IZ27" s="22">
        <f t="shared" si="54"/>
        <v>25925.54</v>
      </c>
      <c r="JA27" s="22">
        <f t="shared" si="54"/>
        <v>0</v>
      </c>
      <c r="JB27" s="22">
        <f t="shared" si="54"/>
        <v>0</v>
      </c>
      <c r="JC27" s="22">
        <f t="shared" ref="JC27:JD27" si="55">SUM(JC28:JC34)</f>
        <v>0</v>
      </c>
      <c r="JD27" s="22">
        <f t="shared" si="55"/>
        <v>0</v>
      </c>
      <c r="JE27" s="22">
        <f t="shared" ref="JE27:JF27" si="56">SUM(JE28:JE34)</f>
        <v>332392.66000000003</v>
      </c>
      <c r="JF27" s="22">
        <f t="shared" si="56"/>
        <v>224166.82</v>
      </c>
      <c r="JG27" s="68" t="s">
        <v>30</v>
      </c>
      <c r="JH27" s="71"/>
      <c r="JI27" s="63"/>
      <c r="JJ27" s="63"/>
      <c r="JK27" s="64"/>
      <c r="JL27" s="63"/>
    </row>
    <row r="28" spans="2:272" x14ac:dyDescent="0.2">
      <c r="B28" s="16" t="s">
        <v>12</v>
      </c>
      <c r="C28" s="24" t="s">
        <v>2</v>
      </c>
      <c r="D28" s="25" t="s">
        <v>2</v>
      </c>
      <c r="E28" s="25" t="s">
        <v>2</v>
      </c>
      <c r="F28" s="25">
        <v>62942</v>
      </c>
      <c r="G28" s="25">
        <v>29541</v>
      </c>
      <c r="H28" s="25">
        <v>5186</v>
      </c>
      <c r="I28" s="25">
        <v>76</v>
      </c>
      <c r="J28" s="25" t="s">
        <v>2</v>
      </c>
      <c r="K28" s="25" t="s">
        <v>2</v>
      </c>
      <c r="L28" s="25">
        <v>6834</v>
      </c>
      <c r="M28" s="25">
        <v>43775</v>
      </c>
      <c r="N28" s="26">
        <v>3477</v>
      </c>
      <c r="O28" s="25">
        <v>12448</v>
      </c>
      <c r="P28" s="25" t="s">
        <v>2</v>
      </c>
      <c r="Q28" s="25" t="s">
        <v>2</v>
      </c>
      <c r="R28" s="25">
        <v>59259</v>
      </c>
      <c r="S28" s="25">
        <v>102433</v>
      </c>
      <c r="T28" s="25">
        <v>59995</v>
      </c>
      <c r="U28" s="25">
        <v>59715</v>
      </c>
      <c r="V28" s="25" t="s">
        <v>2</v>
      </c>
      <c r="W28" s="25" t="s">
        <v>2</v>
      </c>
      <c r="X28" s="25">
        <v>40034</v>
      </c>
      <c r="Y28" s="25">
        <v>130206</v>
      </c>
      <c r="Z28" s="25">
        <v>41441</v>
      </c>
      <c r="AA28" s="27" t="s">
        <v>2</v>
      </c>
      <c r="AB28" s="28" t="s">
        <v>2</v>
      </c>
      <c r="AC28" s="28" t="s">
        <v>2</v>
      </c>
      <c r="AD28" s="28">
        <v>132757</v>
      </c>
      <c r="AE28" s="28">
        <v>194338</v>
      </c>
      <c r="AF28" s="28">
        <v>80647</v>
      </c>
      <c r="AG28" s="28">
        <v>43696</v>
      </c>
      <c r="AH28" s="28" t="s">
        <v>2</v>
      </c>
      <c r="AI28" s="28" t="s">
        <v>2</v>
      </c>
      <c r="AJ28" s="28" t="s">
        <v>2</v>
      </c>
      <c r="AK28" s="28">
        <v>167980</v>
      </c>
      <c r="AL28" s="29">
        <v>9733</v>
      </c>
      <c r="AM28" s="28" t="s">
        <v>2</v>
      </c>
      <c r="AN28" s="28" t="s">
        <v>2</v>
      </c>
      <c r="AO28" s="28">
        <v>25632</v>
      </c>
      <c r="AP28" s="28">
        <v>40193</v>
      </c>
      <c r="AQ28" s="28">
        <v>80598</v>
      </c>
      <c r="AR28" s="28">
        <v>36250</v>
      </c>
      <c r="AS28" s="28" t="s">
        <v>2</v>
      </c>
      <c r="AT28" s="28" t="s">
        <v>2</v>
      </c>
      <c r="AU28" s="28" t="s">
        <v>2</v>
      </c>
      <c r="AV28" s="28" t="s">
        <v>2</v>
      </c>
      <c r="AW28" s="28">
        <v>83833</v>
      </c>
      <c r="AX28" s="28">
        <v>85034</v>
      </c>
      <c r="AY28" s="27" t="s">
        <v>2</v>
      </c>
      <c r="AZ28" s="28" t="s">
        <v>2</v>
      </c>
      <c r="BA28" s="28" t="s">
        <v>2</v>
      </c>
      <c r="BB28" s="28">
        <v>49317</v>
      </c>
      <c r="BC28" s="28">
        <v>98265</v>
      </c>
      <c r="BD28" s="28">
        <v>80421</v>
      </c>
      <c r="BE28" s="28" t="s">
        <v>2</v>
      </c>
      <c r="BF28" s="28" t="s">
        <v>2</v>
      </c>
      <c r="BG28" s="28" t="s">
        <v>2</v>
      </c>
      <c r="BH28" s="28" t="s">
        <v>2</v>
      </c>
      <c r="BI28" s="28">
        <v>54369</v>
      </c>
      <c r="BJ28" s="29">
        <v>53392</v>
      </c>
      <c r="BK28" s="28" t="s">
        <v>2</v>
      </c>
      <c r="BL28" s="28" t="s">
        <v>2</v>
      </c>
      <c r="BM28" s="28" t="s">
        <v>2</v>
      </c>
      <c r="BN28" s="28">
        <v>78691</v>
      </c>
      <c r="BO28" s="28">
        <v>39324</v>
      </c>
      <c r="BP28" s="28">
        <v>108710</v>
      </c>
      <c r="BQ28" s="28" t="s">
        <v>2</v>
      </c>
      <c r="BR28" s="28" t="s">
        <v>2</v>
      </c>
      <c r="BS28" s="28" t="s">
        <v>2</v>
      </c>
      <c r="BT28" s="28" t="s">
        <v>2</v>
      </c>
      <c r="BU28" s="28">
        <v>77669</v>
      </c>
      <c r="BV28" s="28">
        <v>84736</v>
      </c>
      <c r="BW28" s="27" t="s">
        <v>2</v>
      </c>
      <c r="BX28" s="28" t="s">
        <v>2</v>
      </c>
      <c r="BY28" s="28" t="s">
        <v>2</v>
      </c>
      <c r="BZ28" s="28">
        <v>62718</v>
      </c>
      <c r="CA28" s="28">
        <v>151469</v>
      </c>
      <c r="CB28" s="28">
        <v>25241</v>
      </c>
      <c r="CC28" s="28">
        <v>2716</v>
      </c>
      <c r="CD28" s="28" t="s">
        <v>2</v>
      </c>
      <c r="CE28" s="28" t="s">
        <v>2</v>
      </c>
      <c r="CF28" s="28" t="s">
        <v>2</v>
      </c>
      <c r="CG28" s="28">
        <v>81997</v>
      </c>
      <c r="CH28" s="29">
        <v>31797</v>
      </c>
      <c r="CI28" s="28" t="s">
        <v>2</v>
      </c>
      <c r="CJ28" s="28" t="s">
        <v>2</v>
      </c>
      <c r="CK28" s="28" t="s">
        <v>2</v>
      </c>
      <c r="CL28" s="28" t="s">
        <v>2</v>
      </c>
      <c r="CM28" s="28">
        <v>18589.03</v>
      </c>
      <c r="CN28" s="28">
        <v>21396.28</v>
      </c>
      <c r="CO28" s="28">
        <v>12203.02</v>
      </c>
      <c r="CP28" s="28" t="s">
        <v>2</v>
      </c>
      <c r="CQ28" s="28" t="s">
        <v>2</v>
      </c>
      <c r="CR28" s="28" t="s">
        <v>2</v>
      </c>
      <c r="CS28" s="28">
        <v>22588</v>
      </c>
      <c r="CT28" s="28">
        <v>18977.47</v>
      </c>
      <c r="CU28" s="30">
        <v>11906</v>
      </c>
      <c r="CV28" s="31" t="s">
        <v>2</v>
      </c>
      <c r="CW28" s="31" t="s">
        <v>2</v>
      </c>
      <c r="CX28" s="31">
        <v>170502</v>
      </c>
      <c r="CY28" s="31">
        <v>68503</v>
      </c>
      <c r="CZ28" s="31">
        <v>24660</v>
      </c>
      <c r="DA28" s="31">
        <v>20314</v>
      </c>
      <c r="DB28" s="31" t="s">
        <v>2</v>
      </c>
      <c r="DC28" s="31" t="s">
        <v>2</v>
      </c>
      <c r="DD28" s="31" t="s">
        <v>2</v>
      </c>
      <c r="DE28" s="31">
        <v>39201</v>
      </c>
      <c r="DF28" s="31">
        <v>94058</v>
      </c>
      <c r="DG28" s="30">
        <v>7556</v>
      </c>
      <c r="DH28" s="31" t="s">
        <v>2</v>
      </c>
      <c r="DI28" s="31" t="s">
        <v>2</v>
      </c>
      <c r="DJ28" s="31" t="s">
        <v>2</v>
      </c>
      <c r="DK28" s="31">
        <v>77543</v>
      </c>
      <c r="DL28" s="31">
        <v>22362</v>
      </c>
      <c r="DM28" s="31">
        <v>2299</v>
      </c>
      <c r="DN28" s="31" t="s">
        <v>2</v>
      </c>
      <c r="DO28" s="31" t="s">
        <v>2</v>
      </c>
      <c r="DP28" s="31" t="s">
        <v>2</v>
      </c>
      <c r="DQ28" s="31">
        <v>349</v>
      </c>
      <c r="DR28" s="31"/>
      <c r="DS28" s="30">
        <v>48856</v>
      </c>
      <c r="DT28" s="31" t="s">
        <v>2</v>
      </c>
      <c r="DU28" s="31" t="s">
        <v>2</v>
      </c>
      <c r="DV28" s="31" t="s">
        <v>2</v>
      </c>
      <c r="DW28" s="31">
        <v>63447</v>
      </c>
      <c r="DX28" s="31">
        <v>96985</v>
      </c>
      <c r="DY28" s="31">
        <v>538</v>
      </c>
      <c r="DZ28" s="31" t="s">
        <v>2</v>
      </c>
      <c r="EA28" s="31" t="s">
        <v>2</v>
      </c>
      <c r="EB28" s="31" t="s">
        <v>2</v>
      </c>
      <c r="EC28" s="31">
        <v>50829</v>
      </c>
      <c r="ED28" s="31">
        <v>60580</v>
      </c>
      <c r="EE28" s="30">
        <v>25936.7</v>
      </c>
      <c r="EF28" s="31" t="s">
        <v>2</v>
      </c>
      <c r="EG28" s="31" t="s">
        <v>2</v>
      </c>
      <c r="EH28" s="31">
        <v>80.95</v>
      </c>
      <c r="EI28" s="31">
        <v>45591</v>
      </c>
      <c r="EJ28" s="31">
        <v>16828</v>
      </c>
      <c r="EK28" s="31">
        <v>21355</v>
      </c>
      <c r="EL28" s="31">
        <v>997.37</v>
      </c>
      <c r="EM28" s="31" t="s">
        <v>2</v>
      </c>
      <c r="EN28" s="31" t="s">
        <v>2</v>
      </c>
      <c r="EO28" s="31" t="s">
        <v>2</v>
      </c>
      <c r="EP28" s="31" t="s">
        <v>2</v>
      </c>
      <c r="EQ28" s="30" t="s">
        <v>2</v>
      </c>
      <c r="ER28" s="31" t="s">
        <v>2</v>
      </c>
      <c r="ES28" s="31" t="s">
        <v>2</v>
      </c>
      <c r="ET28" s="31">
        <v>81982.559999999998</v>
      </c>
      <c r="EU28" s="31">
        <v>68296.36</v>
      </c>
      <c r="EV28" s="31">
        <v>6422.73</v>
      </c>
      <c r="EW28" s="31">
        <v>3209</v>
      </c>
      <c r="EX28" s="31" t="s">
        <v>2</v>
      </c>
      <c r="EY28" s="31" t="s">
        <v>2</v>
      </c>
      <c r="EZ28" s="31" t="s">
        <v>2</v>
      </c>
      <c r="FA28" s="31">
        <v>8768</v>
      </c>
      <c r="FB28" s="31">
        <v>29486</v>
      </c>
      <c r="FC28" s="30">
        <v>13446</v>
      </c>
      <c r="FD28" s="31" t="s">
        <v>2</v>
      </c>
      <c r="FE28" s="31" t="s">
        <v>2</v>
      </c>
      <c r="FF28" s="31" t="s">
        <v>2</v>
      </c>
      <c r="FG28" s="31" t="s">
        <v>2</v>
      </c>
      <c r="FH28" s="31">
        <v>15872</v>
      </c>
      <c r="FI28" s="31">
        <v>40902</v>
      </c>
      <c r="FJ28" s="31" t="s">
        <v>2</v>
      </c>
      <c r="FK28" s="31" t="s">
        <v>2</v>
      </c>
      <c r="FL28" s="31" t="s">
        <v>2</v>
      </c>
      <c r="FM28" s="31">
        <v>19064</v>
      </c>
      <c r="FN28" s="32">
        <v>73814</v>
      </c>
      <c r="FO28" s="31">
        <v>25697.53</v>
      </c>
      <c r="FP28" s="31" t="s">
        <v>2</v>
      </c>
      <c r="FQ28" s="31" t="s">
        <v>2</v>
      </c>
      <c r="FR28" s="31">
        <v>36881.839999999997</v>
      </c>
      <c r="FS28" s="31">
        <v>59766.6</v>
      </c>
      <c r="FT28" s="31">
        <v>7014.26</v>
      </c>
      <c r="FU28" s="31">
        <v>1993.41</v>
      </c>
      <c r="FV28" s="31" t="s">
        <v>2</v>
      </c>
      <c r="FW28" s="31" t="s">
        <v>2</v>
      </c>
      <c r="FX28" s="31" t="s">
        <v>2</v>
      </c>
      <c r="FY28" s="31" t="s">
        <v>2</v>
      </c>
      <c r="FZ28" s="31" t="s">
        <v>2</v>
      </c>
      <c r="GA28" s="30">
        <v>56737.61</v>
      </c>
      <c r="GB28" s="31" t="s">
        <v>2</v>
      </c>
      <c r="GC28" s="31" t="s">
        <v>2</v>
      </c>
      <c r="GD28" s="31">
        <v>80383.039999999994</v>
      </c>
      <c r="GE28" s="31">
        <v>126626.19</v>
      </c>
      <c r="GF28" s="31">
        <v>8457.27</v>
      </c>
      <c r="GG28" s="31" t="s">
        <v>2</v>
      </c>
      <c r="GH28" s="31" t="s">
        <v>2</v>
      </c>
      <c r="GI28" s="31" t="s">
        <v>2</v>
      </c>
      <c r="GJ28" s="31" t="s">
        <v>2</v>
      </c>
      <c r="GK28" s="77">
        <v>59946.27</v>
      </c>
      <c r="GL28" s="79">
        <v>71550.11</v>
      </c>
      <c r="GM28" s="82">
        <v>776.09</v>
      </c>
      <c r="GN28" s="77">
        <v>0</v>
      </c>
      <c r="GO28" s="77" t="s">
        <v>2</v>
      </c>
      <c r="GP28" s="31">
        <v>12973.43</v>
      </c>
      <c r="GQ28" s="31">
        <v>62712.160000000003</v>
      </c>
      <c r="GR28" s="31">
        <v>925.62</v>
      </c>
      <c r="GS28" s="31" t="s">
        <v>2</v>
      </c>
      <c r="GT28" s="31" t="s">
        <v>2</v>
      </c>
      <c r="GU28" s="31" t="s">
        <v>2</v>
      </c>
      <c r="GV28" s="31" t="s">
        <v>2</v>
      </c>
      <c r="GW28" s="31">
        <v>32237.439999999999</v>
      </c>
      <c r="GX28" s="31">
        <v>33082.300000000003</v>
      </c>
      <c r="GY28" s="30" t="s">
        <v>2</v>
      </c>
      <c r="GZ28" s="31" t="s">
        <v>2</v>
      </c>
      <c r="HA28" s="31" t="s">
        <v>2</v>
      </c>
      <c r="HB28" s="31" t="s">
        <v>2</v>
      </c>
      <c r="HC28" s="31">
        <v>16706.32</v>
      </c>
      <c r="HD28" s="31">
        <v>41932.43</v>
      </c>
      <c r="HE28" s="31">
        <v>7795.65</v>
      </c>
      <c r="HF28" s="31" t="s">
        <v>2</v>
      </c>
      <c r="HG28" s="31" t="s">
        <v>2</v>
      </c>
      <c r="HH28" s="31" t="s">
        <v>2</v>
      </c>
      <c r="HI28" s="31">
        <v>28938.17</v>
      </c>
      <c r="HJ28" s="31">
        <v>61026.86</v>
      </c>
      <c r="HK28" s="30">
        <v>9603.9500000000007</v>
      </c>
      <c r="HL28" s="31" t="s">
        <v>2</v>
      </c>
      <c r="HM28" s="31" t="s">
        <v>2</v>
      </c>
      <c r="HN28" s="31">
        <v>6163.15</v>
      </c>
      <c r="HO28" s="31">
        <v>69651.740000000005</v>
      </c>
      <c r="HP28" s="31">
        <v>8766.51</v>
      </c>
      <c r="HQ28" s="31" t="s">
        <v>2</v>
      </c>
      <c r="HR28" s="31" t="s">
        <v>2</v>
      </c>
      <c r="HS28" s="31" t="s">
        <v>2</v>
      </c>
      <c r="HT28" s="31" t="s">
        <v>2</v>
      </c>
      <c r="HU28" s="31">
        <v>51635.98</v>
      </c>
      <c r="HV28" s="31">
        <v>54154.720000000001</v>
      </c>
      <c r="HW28" s="30">
        <v>471.75</v>
      </c>
      <c r="HX28" s="31" t="s">
        <v>2</v>
      </c>
      <c r="HY28" s="31" t="s">
        <v>2</v>
      </c>
      <c r="HZ28" s="31" t="s">
        <v>2</v>
      </c>
      <c r="IA28" s="31">
        <v>88745.81</v>
      </c>
      <c r="IB28" s="31">
        <v>55001.13</v>
      </c>
      <c r="IC28" s="31">
        <v>21266.26</v>
      </c>
      <c r="ID28" s="31" t="s">
        <v>2</v>
      </c>
      <c r="IE28" s="31" t="s">
        <v>2</v>
      </c>
      <c r="IF28" s="31" t="s">
        <v>2</v>
      </c>
      <c r="IG28" s="31">
        <v>9037.4699999999993</v>
      </c>
      <c r="IH28" s="31">
        <v>62115.47</v>
      </c>
      <c r="II28" s="30">
        <v>11060.18</v>
      </c>
      <c r="IJ28" s="31" t="s">
        <v>2</v>
      </c>
      <c r="IK28" s="31" t="s">
        <v>2</v>
      </c>
      <c r="IL28" s="31" t="s">
        <v>2</v>
      </c>
      <c r="IM28" s="31" t="s">
        <v>2</v>
      </c>
      <c r="IN28" s="31">
        <v>134.44</v>
      </c>
      <c r="IO28" s="31" t="s">
        <v>2</v>
      </c>
      <c r="IP28" s="31">
        <v>370.76</v>
      </c>
      <c r="IQ28" s="31" t="s">
        <v>2</v>
      </c>
      <c r="IR28" s="31">
        <v>24664.44</v>
      </c>
      <c r="IS28" s="31">
        <v>75356.53</v>
      </c>
      <c r="IT28" s="31">
        <v>2393.3200000000002</v>
      </c>
      <c r="IU28" s="30">
        <v>2157.13</v>
      </c>
      <c r="IV28" s="31" t="s">
        <v>2</v>
      </c>
      <c r="IW28" s="31" t="s">
        <v>2</v>
      </c>
      <c r="IX28" s="31">
        <v>36312.379999999997</v>
      </c>
      <c r="IY28" s="31">
        <v>86300.72</v>
      </c>
      <c r="IZ28" s="31">
        <v>2929.2</v>
      </c>
      <c r="JA28" s="31" t="s">
        <v>2</v>
      </c>
      <c r="JB28" s="31" t="s">
        <v>2</v>
      </c>
      <c r="JC28" s="31" t="s">
        <v>2</v>
      </c>
      <c r="JD28" s="31" t="s">
        <v>2</v>
      </c>
      <c r="JE28" s="31">
        <v>66918.559999999998</v>
      </c>
      <c r="JF28" s="31">
        <v>49057.91</v>
      </c>
      <c r="JG28" s="69" t="s">
        <v>12</v>
      </c>
      <c r="JH28" s="71"/>
    </row>
    <row r="29" spans="2:272" x14ac:dyDescent="0.2">
      <c r="B29" s="16" t="s">
        <v>13</v>
      </c>
      <c r="C29" s="24" t="s">
        <v>2</v>
      </c>
      <c r="D29" s="25" t="s">
        <v>2</v>
      </c>
      <c r="E29" s="25" t="s">
        <v>2</v>
      </c>
      <c r="F29" s="25">
        <v>45954</v>
      </c>
      <c r="G29" s="25">
        <v>25359</v>
      </c>
      <c r="H29" s="25">
        <v>5354</v>
      </c>
      <c r="I29" s="25">
        <v>220</v>
      </c>
      <c r="J29" s="25" t="s">
        <v>2</v>
      </c>
      <c r="K29" s="25" t="s">
        <v>2</v>
      </c>
      <c r="L29" s="25">
        <v>5757</v>
      </c>
      <c r="M29" s="25">
        <v>28857</v>
      </c>
      <c r="N29" s="26">
        <v>4771</v>
      </c>
      <c r="O29" s="25">
        <v>17341</v>
      </c>
      <c r="P29" s="25" t="s">
        <v>2</v>
      </c>
      <c r="Q29" s="25" t="s">
        <v>2</v>
      </c>
      <c r="R29" s="25">
        <v>65093</v>
      </c>
      <c r="S29" s="25">
        <v>69701</v>
      </c>
      <c r="T29" s="25">
        <v>49666</v>
      </c>
      <c r="U29" s="25">
        <v>57993</v>
      </c>
      <c r="V29" s="25" t="s">
        <v>2</v>
      </c>
      <c r="W29" s="25" t="s">
        <v>2</v>
      </c>
      <c r="X29" s="25">
        <v>26918</v>
      </c>
      <c r="Y29" s="25">
        <v>90085</v>
      </c>
      <c r="Z29" s="25">
        <v>25457</v>
      </c>
      <c r="AA29" s="27" t="s">
        <v>2</v>
      </c>
      <c r="AB29" s="28" t="s">
        <v>2</v>
      </c>
      <c r="AC29" s="28" t="s">
        <v>2</v>
      </c>
      <c r="AD29" s="28">
        <v>92534</v>
      </c>
      <c r="AE29" s="28">
        <v>120815</v>
      </c>
      <c r="AF29" s="28">
        <v>68959</v>
      </c>
      <c r="AG29" s="28">
        <v>29400</v>
      </c>
      <c r="AH29" s="28" t="s">
        <v>2</v>
      </c>
      <c r="AI29" s="28" t="s">
        <v>2</v>
      </c>
      <c r="AJ29" s="28" t="s">
        <v>2</v>
      </c>
      <c r="AK29" s="28">
        <v>121715</v>
      </c>
      <c r="AL29" s="29">
        <v>5763</v>
      </c>
      <c r="AM29" s="28" t="s">
        <v>2</v>
      </c>
      <c r="AN29" s="28" t="s">
        <v>2</v>
      </c>
      <c r="AO29" s="28">
        <v>16518</v>
      </c>
      <c r="AP29" s="28">
        <v>27063</v>
      </c>
      <c r="AQ29" s="28">
        <v>54457</v>
      </c>
      <c r="AR29" s="28">
        <v>23414</v>
      </c>
      <c r="AS29" s="28" t="s">
        <v>2</v>
      </c>
      <c r="AT29" s="28" t="s">
        <v>2</v>
      </c>
      <c r="AU29" s="28" t="s">
        <v>2</v>
      </c>
      <c r="AV29" s="28" t="s">
        <v>2</v>
      </c>
      <c r="AW29" s="28">
        <v>48411</v>
      </c>
      <c r="AX29" s="28">
        <v>47058</v>
      </c>
      <c r="AY29" s="27" t="s">
        <v>2</v>
      </c>
      <c r="AZ29" s="28" t="s">
        <v>2</v>
      </c>
      <c r="BA29" s="28" t="s">
        <v>2</v>
      </c>
      <c r="BB29" s="28">
        <v>31413</v>
      </c>
      <c r="BC29" s="28">
        <v>60436</v>
      </c>
      <c r="BD29" s="28">
        <v>46890</v>
      </c>
      <c r="BE29" s="28" t="s">
        <v>2</v>
      </c>
      <c r="BF29" s="28" t="s">
        <v>2</v>
      </c>
      <c r="BG29" s="28" t="s">
        <v>2</v>
      </c>
      <c r="BH29" s="28" t="s">
        <v>2</v>
      </c>
      <c r="BI29" s="28">
        <v>37490</v>
      </c>
      <c r="BJ29" s="29">
        <v>37752</v>
      </c>
      <c r="BK29" s="28" t="s">
        <v>2</v>
      </c>
      <c r="BL29" s="28" t="s">
        <v>2</v>
      </c>
      <c r="BM29" s="28" t="s">
        <v>2</v>
      </c>
      <c r="BN29" s="28">
        <v>45599</v>
      </c>
      <c r="BO29" s="28">
        <v>23824</v>
      </c>
      <c r="BP29" s="28">
        <v>67601</v>
      </c>
      <c r="BQ29" s="28" t="s">
        <v>2</v>
      </c>
      <c r="BR29" s="28" t="s">
        <v>2</v>
      </c>
      <c r="BS29" s="28" t="s">
        <v>2</v>
      </c>
      <c r="BT29" s="28" t="s">
        <v>2</v>
      </c>
      <c r="BU29" s="28">
        <v>47888</v>
      </c>
      <c r="BV29" s="28">
        <v>55721</v>
      </c>
      <c r="BW29" s="27" t="s">
        <v>2</v>
      </c>
      <c r="BX29" s="28" t="s">
        <v>2</v>
      </c>
      <c r="BY29" s="28" t="s">
        <v>2</v>
      </c>
      <c r="BZ29" s="28">
        <v>43747</v>
      </c>
      <c r="CA29" s="28">
        <v>113243</v>
      </c>
      <c r="CB29" s="28">
        <v>7616</v>
      </c>
      <c r="CC29" s="28" t="s">
        <v>2</v>
      </c>
      <c r="CD29" s="28" t="s">
        <v>2</v>
      </c>
      <c r="CE29" s="28" t="s">
        <v>2</v>
      </c>
      <c r="CF29" s="28" t="s">
        <v>2</v>
      </c>
      <c r="CG29" s="28">
        <v>39565</v>
      </c>
      <c r="CH29" s="29">
        <v>21241</v>
      </c>
      <c r="CI29" s="28" t="s">
        <v>2</v>
      </c>
      <c r="CJ29" s="28" t="s">
        <v>2</v>
      </c>
      <c r="CK29" s="28" t="s">
        <v>2</v>
      </c>
      <c r="CL29" s="28" t="s">
        <v>2</v>
      </c>
      <c r="CM29" s="28">
        <v>9078.6</v>
      </c>
      <c r="CN29" s="28">
        <v>1630.2</v>
      </c>
      <c r="CO29" s="28" t="s">
        <v>2</v>
      </c>
      <c r="CP29" s="28" t="s">
        <v>2</v>
      </c>
      <c r="CQ29" s="28" t="s">
        <v>2</v>
      </c>
      <c r="CR29" s="28" t="s">
        <v>2</v>
      </c>
      <c r="CS29" s="28">
        <v>9091.1</v>
      </c>
      <c r="CT29" s="28">
        <v>13959.03</v>
      </c>
      <c r="CU29" s="30">
        <v>2192</v>
      </c>
      <c r="CV29" s="31" t="s">
        <v>2</v>
      </c>
      <c r="CW29" s="31" t="s">
        <v>2</v>
      </c>
      <c r="CX29" s="31">
        <v>120090</v>
      </c>
      <c r="CY29" s="31">
        <v>62610</v>
      </c>
      <c r="CZ29" s="31">
        <v>14486</v>
      </c>
      <c r="DA29" s="31">
        <v>7125</v>
      </c>
      <c r="DB29" s="31" t="s">
        <v>2</v>
      </c>
      <c r="DC29" s="31" t="s">
        <v>2</v>
      </c>
      <c r="DD29" s="31" t="s">
        <v>2</v>
      </c>
      <c r="DE29" s="31">
        <v>27971</v>
      </c>
      <c r="DF29" s="31">
        <v>59563</v>
      </c>
      <c r="DG29" s="30" t="s">
        <v>2</v>
      </c>
      <c r="DH29" s="31" t="s">
        <v>2</v>
      </c>
      <c r="DI29" s="31" t="s">
        <v>2</v>
      </c>
      <c r="DJ29" s="31" t="s">
        <v>2</v>
      </c>
      <c r="DK29" s="31">
        <v>63200</v>
      </c>
      <c r="DL29" s="31">
        <v>2679</v>
      </c>
      <c r="DM29" s="31">
        <v>1428</v>
      </c>
      <c r="DN29" s="31" t="s">
        <v>2</v>
      </c>
      <c r="DO29" s="31" t="s">
        <v>2</v>
      </c>
      <c r="DP29" s="31" t="s">
        <v>2</v>
      </c>
      <c r="DQ29" s="31">
        <v>629</v>
      </c>
      <c r="DR29" s="31">
        <v>7253</v>
      </c>
      <c r="DS29" s="30">
        <v>42993</v>
      </c>
      <c r="DT29" s="31" t="s">
        <v>2</v>
      </c>
      <c r="DU29" s="31" t="s">
        <v>2</v>
      </c>
      <c r="DV29" s="31" t="s">
        <v>2</v>
      </c>
      <c r="DW29" s="31">
        <v>47071</v>
      </c>
      <c r="DX29" s="31">
        <v>64130</v>
      </c>
      <c r="DY29" s="31">
        <v>1257</v>
      </c>
      <c r="DZ29" s="31" t="s">
        <v>2</v>
      </c>
      <c r="EA29" s="31" t="s">
        <v>2</v>
      </c>
      <c r="EB29" s="31" t="s">
        <v>2</v>
      </c>
      <c r="EC29" s="31">
        <v>31622</v>
      </c>
      <c r="ED29" s="31">
        <v>39756</v>
      </c>
      <c r="EE29" s="30">
        <v>3949</v>
      </c>
      <c r="EF29" s="31" t="s">
        <v>2</v>
      </c>
      <c r="EG29" s="31" t="s">
        <v>2</v>
      </c>
      <c r="EH29" s="31">
        <v>564</v>
      </c>
      <c r="EI29" s="31">
        <v>55970</v>
      </c>
      <c r="EJ29" s="31">
        <v>21233</v>
      </c>
      <c r="EK29" s="31">
        <v>26030.45</v>
      </c>
      <c r="EL29" s="31">
        <v>2846.26</v>
      </c>
      <c r="EM29" s="31" t="s">
        <v>2</v>
      </c>
      <c r="EN29" s="31" t="s">
        <v>2</v>
      </c>
      <c r="EO29" s="31" t="s">
        <v>2</v>
      </c>
      <c r="EP29" s="31" t="s">
        <v>2</v>
      </c>
      <c r="EQ29" s="30" t="s">
        <v>2</v>
      </c>
      <c r="ER29" s="31" t="s">
        <v>2</v>
      </c>
      <c r="ES29" s="31" t="s">
        <v>2</v>
      </c>
      <c r="ET29" s="31">
        <v>71592.63</v>
      </c>
      <c r="EU29" s="31">
        <v>72855.44</v>
      </c>
      <c r="EV29" s="31">
        <v>18749.59</v>
      </c>
      <c r="EW29" s="31">
        <v>17270</v>
      </c>
      <c r="EX29" s="31" t="s">
        <v>2</v>
      </c>
      <c r="EY29" s="31" t="s">
        <v>2</v>
      </c>
      <c r="EZ29" s="31" t="s">
        <v>2</v>
      </c>
      <c r="FA29" s="31">
        <v>3158</v>
      </c>
      <c r="FB29" s="31">
        <v>28570</v>
      </c>
      <c r="FC29" s="30">
        <v>4547</v>
      </c>
      <c r="FD29" s="31" t="s">
        <v>2</v>
      </c>
      <c r="FE29" s="31" t="s">
        <v>2</v>
      </c>
      <c r="FF29" s="31" t="s">
        <v>2</v>
      </c>
      <c r="FG29" s="31" t="s">
        <v>2</v>
      </c>
      <c r="FH29" s="31">
        <v>23059</v>
      </c>
      <c r="FI29" s="31">
        <v>39773</v>
      </c>
      <c r="FJ29" s="31" t="s">
        <v>2</v>
      </c>
      <c r="FK29" s="31" t="s">
        <v>2</v>
      </c>
      <c r="FL29" s="31" t="s">
        <v>2</v>
      </c>
      <c r="FM29" s="31">
        <v>15066</v>
      </c>
      <c r="FN29" s="32">
        <v>50557</v>
      </c>
      <c r="FO29" s="31">
        <v>20001.55</v>
      </c>
      <c r="FP29" s="31" t="s">
        <v>2</v>
      </c>
      <c r="FQ29" s="31" t="s">
        <v>2</v>
      </c>
      <c r="FR29" s="31">
        <v>26447.38</v>
      </c>
      <c r="FS29" s="31">
        <v>44396.68</v>
      </c>
      <c r="FT29" s="31">
        <v>5871.27</v>
      </c>
      <c r="FU29" s="31">
        <v>5127.83</v>
      </c>
      <c r="FV29" s="31" t="s">
        <v>2</v>
      </c>
      <c r="FW29" s="31" t="s">
        <v>2</v>
      </c>
      <c r="FX29" s="31" t="s">
        <v>2</v>
      </c>
      <c r="FY29" s="31" t="s">
        <v>2</v>
      </c>
      <c r="FZ29" s="31" t="s">
        <v>2</v>
      </c>
      <c r="GA29" s="30">
        <v>31111.18</v>
      </c>
      <c r="GB29" s="31" t="s">
        <v>2</v>
      </c>
      <c r="GC29" s="31" t="s">
        <v>2</v>
      </c>
      <c r="GD29" s="31">
        <v>56988.61</v>
      </c>
      <c r="GE29" s="31">
        <v>99938.93</v>
      </c>
      <c r="GF29" s="31">
        <v>9453.2999999999993</v>
      </c>
      <c r="GG29" s="31" t="s">
        <v>2</v>
      </c>
      <c r="GH29" s="31" t="s">
        <v>2</v>
      </c>
      <c r="GI29" s="31" t="s">
        <v>2</v>
      </c>
      <c r="GJ29" s="31" t="s">
        <v>2</v>
      </c>
      <c r="GK29" s="77">
        <v>40569.17</v>
      </c>
      <c r="GL29" s="79">
        <v>61698.48</v>
      </c>
      <c r="GM29" s="82">
        <v>1013.27</v>
      </c>
      <c r="GN29" s="77">
        <v>0</v>
      </c>
      <c r="GO29" s="77" t="s">
        <v>2</v>
      </c>
      <c r="GP29" s="31">
        <v>9075.08</v>
      </c>
      <c r="GQ29" s="31">
        <v>50646.6</v>
      </c>
      <c r="GR29" s="31" t="s">
        <v>2</v>
      </c>
      <c r="GS29" s="31">
        <v>217.84</v>
      </c>
      <c r="GT29" s="31" t="s">
        <v>2</v>
      </c>
      <c r="GU29" s="31" t="s">
        <v>2</v>
      </c>
      <c r="GV29" s="31" t="s">
        <v>2</v>
      </c>
      <c r="GW29" s="31">
        <v>26331.21</v>
      </c>
      <c r="GX29" s="31">
        <v>27473.439999999999</v>
      </c>
      <c r="GY29" s="30" t="s">
        <v>2</v>
      </c>
      <c r="GZ29" s="31" t="s">
        <v>2</v>
      </c>
      <c r="HA29" s="31" t="s">
        <v>2</v>
      </c>
      <c r="HB29" s="31" t="s">
        <v>2</v>
      </c>
      <c r="HC29" s="31">
        <v>15285.46</v>
      </c>
      <c r="HD29" s="31">
        <v>83491.28</v>
      </c>
      <c r="HE29" s="31">
        <v>27115.38</v>
      </c>
      <c r="HF29" s="31" t="s">
        <v>2</v>
      </c>
      <c r="HG29" s="31" t="s">
        <v>2</v>
      </c>
      <c r="HH29" s="31" t="s">
        <v>2</v>
      </c>
      <c r="HI29" s="31">
        <v>31175.98</v>
      </c>
      <c r="HJ29" s="31">
        <v>38063.589999999997</v>
      </c>
      <c r="HK29" s="30">
        <v>16481.900000000001</v>
      </c>
      <c r="HL29" s="31" t="s">
        <v>2</v>
      </c>
      <c r="HM29" s="31" t="s">
        <v>2</v>
      </c>
      <c r="HN29" s="31">
        <v>4074.49</v>
      </c>
      <c r="HO29" s="31">
        <v>57627.59</v>
      </c>
      <c r="HP29" s="31">
        <v>12440.08</v>
      </c>
      <c r="HQ29" s="31">
        <v>1941.73</v>
      </c>
      <c r="HR29" s="31" t="s">
        <v>2</v>
      </c>
      <c r="HS29" s="31" t="s">
        <v>2</v>
      </c>
      <c r="HT29" s="31" t="s">
        <v>2</v>
      </c>
      <c r="HU29" s="31">
        <v>53738.05</v>
      </c>
      <c r="HV29" s="31">
        <v>55965.42</v>
      </c>
      <c r="HW29" s="30">
        <v>4745.66</v>
      </c>
      <c r="HX29" s="31" t="s">
        <v>2</v>
      </c>
      <c r="HY29" s="31" t="s">
        <v>2</v>
      </c>
      <c r="HZ29" s="31" t="s">
        <v>2</v>
      </c>
      <c r="IA29" s="31">
        <v>70518.490000000005</v>
      </c>
      <c r="IB29" s="31">
        <v>44012.22</v>
      </c>
      <c r="IC29" s="31">
        <v>25172.73</v>
      </c>
      <c r="ID29" s="31" t="s">
        <v>2</v>
      </c>
      <c r="IE29" s="31" t="s">
        <v>2</v>
      </c>
      <c r="IF29" s="31" t="s">
        <v>2</v>
      </c>
      <c r="IG29" s="31">
        <v>9855.25</v>
      </c>
      <c r="IH29" s="31">
        <v>33640.81</v>
      </c>
      <c r="II29" s="30">
        <v>7694.51</v>
      </c>
      <c r="IJ29" s="31" t="s">
        <v>2</v>
      </c>
      <c r="IK29" s="31" t="s">
        <v>2</v>
      </c>
      <c r="IL29" s="31" t="s">
        <v>2</v>
      </c>
      <c r="IM29" s="31" t="s">
        <v>2</v>
      </c>
      <c r="IN29" s="31" t="s">
        <v>2</v>
      </c>
      <c r="IO29" s="31" t="s">
        <v>2</v>
      </c>
      <c r="IP29" s="31">
        <v>2288.15</v>
      </c>
      <c r="IQ29" s="31" t="s">
        <v>2</v>
      </c>
      <c r="IR29" s="31">
        <v>24788.84</v>
      </c>
      <c r="IS29" s="31">
        <v>66034.789999999994</v>
      </c>
      <c r="IT29" s="31">
        <v>4294.3500000000004</v>
      </c>
      <c r="IU29" s="30">
        <v>930.97</v>
      </c>
      <c r="IV29" s="31" t="s">
        <v>2</v>
      </c>
      <c r="IW29" s="31" t="s">
        <v>2</v>
      </c>
      <c r="IX29" s="31">
        <v>32425.62</v>
      </c>
      <c r="IY29" s="31">
        <v>58967.29</v>
      </c>
      <c r="IZ29" s="31" t="s">
        <v>2</v>
      </c>
      <c r="JA29" s="31" t="s">
        <v>2</v>
      </c>
      <c r="JB29" s="31" t="s">
        <v>2</v>
      </c>
      <c r="JC29" s="31" t="s">
        <v>2</v>
      </c>
      <c r="JD29" s="31" t="s">
        <v>2</v>
      </c>
      <c r="JE29" s="31">
        <v>47131.01</v>
      </c>
      <c r="JF29" s="31">
        <v>11675.45</v>
      </c>
      <c r="JG29" s="69" t="s">
        <v>13</v>
      </c>
      <c r="JH29" s="71"/>
    </row>
    <row r="30" spans="2:272" x14ac:dyDescent="0.2">
      <c r="B30" s="16" t="s">
        <v>14</v>
      </c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30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0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2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0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2"/>
      <c r="CI30" s="28" t="s">
        <v>2</v>
      </c>
      <c r="CJ30" s="28" t="s">
        <v>2</v>
      </c>
      <c r="CK30" s="28" t="s">
        <v>2</v>
      </c>
      <c r="CL30" s="28" t="s">
        <v>2</v>
      </c>
      <c r="CM30" s="28">
        <v>10116</v>
      </c>
      <c r="CN30" s="28">
        <v>7897.02</v>
      </c>
      <c r="CO30" s="28">
        <v>779.89</v>
      </c>
      <c r="CP30" s="28" t="s">
        <v>2</v>
      </c>
      <c r="CQ30" s="28" t="s">
        <v>2</v>
      </c>
      <c r="CR30" s="28" t="s">
        <v>2</v>
      </c>
      <c r="CS30" s="28">
        <v>8997</v>
      </c>
      <c r="CT30" s="28">
        <v>6887.27</v>
      </c>
      <c r="CU30" s="30">
        <v>4899</v>
      </c>
      <c r="CV30" s="31" t="s">
        <v>2</v>
      </c>
      <c r="CW30" s="31" t="s">
        <v>2</v>
      </c>
      <c r="CX30" s="31">
        <v>51424</v>
      </c>
      <c r="CY30" s="31">
        <v>36956</v>
      </c>
      <c r="CZ30" s="31">
        <v>20698</v>
      </c>
      <c r="DA30" s="31">
        <v>19509</v>
      </c>
      <c r="DB30" s="31" t="s">
        <v>2</v>
      </c>
      <c r="DC30" s="31" t="s">
        <v>2</v>
      </c>
      <c r="DD30" s="31" t="s">
        <v>2</v>
      </c>
      <c r="DE30" s="31">
        <v>11675</v>
      </c>
      <c r="DF30" s="31">
        <v>37855</v>
      </c>
      <c r="DG30" s="30">
        <v>2559</v>
      </c>
      <c r="DH30" s="31" t="s">
        <v>2</v>
      </c>
      <c r="DI30" s="31" t="s">
        <v>2</v>
      </c>
      <c r="DJ30" s="31" t="s">
        <v>2</v>
      </c>
      <c r="DK30" s="31">
        <v>38561</v>
      </c>
      <c r="DL30" s="31">
        <v>14414</v>
      </c>
      <c r="DM30" s="31">
        <v>266</v>
      </c>
      <c r="DN30" s="31" t="s">
        <v>2</v>
      </c>
      <c r="DO30" s="31" t="s">
        <v>2</v>
      </c>
      <c r="DP30" s="31" t="s">
        <v>2</v>
      </c>
      <c r="DQ30" s="31">
        <v>805</v>
      </c>
      <c r="DR30" s="31">
        <v>2435</v>
      </c>
      <c r="DS30" s="30">
        <v>21452</v>
      </c>
      <c r="DT30" s="31" t="s">
        <v>2</v>
      </c>
      <c r="DU30" s="31" t="s">
        <v>2</v>
      </c>
      <c r="DV30" s="31" t="s">
        <v>2</v>
      </c>
      <c r="DW30" s="31">
        <v>22472</v>
      </c>
      <c r="DX30" s="31">
        <v>32848</v>
      </c>
      <c r="DY30" s="31" t="s">
        <v>2</v>
      </c>
      <c r="DZ30" s="31" t="s">
        <v>2</v>
      </c>
      <c r="EA30" s="31" t="s">
        <v>2</v>
      </c>
      <c r="EB30" s="31" t="s">
        <v>2</v>
      </c>
      <c r="EC30" s="31">
        <v>18283</v>
      </c>
      <c r="ED30" s="31">
        <v>28006</v>
      </c>
      <c r="EE30" s="30">
        <v>11440.48</v>
      </c>
      <c r="EF30" s="31" t="s">
        <v>2</v>
      </c>
      <c r="EG30" s="31" t="s">
        <v>2</v>
      </c>
      <c r="EH30" s="31">
        <v>1101.28</v>
      </c>
      <c r="EI30" s="31">
        <v>27636.6</v>
      </c>
      <c r="EJ30" s="31">
        <v>18985</v>
      </c>
      <c r="EK30" s="31">
        <v>17813</v>
      </c>
      <c r="EL30" s="31">
        <v>485.55</v>
      </c>
      <c r="EM30" s="31" t="s">
        <v>2</v>
      </c>
      <c r="EN30" s="31" t="s">
        <v>2</v>
      </c>
      <c r="EO30" s="31" t="s">
        <v>2</v>
      </c>
      <c r="EP30" s="31" t="s">
        <v>2</v>
      </c>
      <c r="EQ30" s="30" t="s">
        <v>2</v>
      </c>
      <c r="ER30" s="31" t="s">
        <v>2</v>
      </c>
      <c r="ES30" s="31" t="s">
        <v>2</v>
      </c>
      <c r="ET30" s="31">
        <v>38321.449999999997</v>
      </c>
      <c r="EU30" s="31">
        <v>30578.87</v>
      </c>
      <c r="EV30" s="31">
        <v>15106.6</v>
      </c>
      <c r="EW30" s="31">
        <v>21303</v>
      </c>
      <c r="EX30" s="31">
        <v>72</v>
      </c>
      <c r="EY30" s="31" t="s">
        <v>2</v>
      </c>
      <c r="EZ30" s="31" t="s">
        <v>2</v>
      </c>
      <c r="FA30" s="31">
        <v>4291</v>
      </c>
      <c r="FB30" s="31">
        <v>9029</v>
      </c>
      <c r="FC30" s="30">
        <v>7629</v>
      </c>
      <c r="FD30" s="31" t="s">
        <v>2</v>
      </c>
      <c r="FE30" s="31" t="s">
        <v>2</v>
      </c>
      <c r="FF30" s="31" t="s">
        <v>2</v>
      </c>
      <c r="FG30" s="31" t="s">
        <v>2</v>
      </c>
      <c r="FH30" s="31">
        <v>6405</v>
      </c>
      <c r="FI30" s="31">
        <v>25556</v>
      </c>
      <c r="FJ30" s="31" t="s">
        <v>2</v>
      </c>
      <c r="FK30" s="31" t="s">
        <v>2</v>
      </c>
      <c r="FL30" s="31" t="s">
        <v>2</v>
      </c>
      <c r="FM30" s="31">
        <v>14983</v>
      </c>
      <c r="FN30" s="32">
        <v>39377</v>
      </c>
      <c r="FO30" s="31">
        <v>23175.02</v>
      </c>
      <c r="FP30" s="31" t="s">
        <v>2</v>
      </c>
      <c r="FQ30" s="31" t="s">
        <v>2</v>
      </c>
      <c r="FR30" s="31" t="s">
        <v>2</v>
      </c>
      <c r="FS30" s="31">
        <v>21049.759999999998</v>
      </c>
      <c r="FT30" s="31">
        <v>11837.1</v>
      </c>
      <c r="FU30" s="31">
        <v>5384.98</v>
      </c>
      <c r="FV30" s="31" t="s">
        <v>2</v>
      </c>
      <c r="FW30" s="31" t="s">
        <v>2</v>
      </c>
      <c r="FX30" s="31" t="s">
        <v>2</v>
      </c>
      <c r="FY30" s="31" t="s">
        <v>2</v>
      </c>
      <c r="FZ30" s="31" t="s">
        <v>2</v>
      </c>
      <c r="GA30" s="30">
        <v>18477.689999999999</v>
      </c>
      <c r="GB30" s="31" t="s">
        <v>2</v>
      </c>
      <c r="GC30" s="31" t="s">
        <v>2</v>
      </c>
      <c r="GD30" s="31">
        <v>33305.96</v>
      </c>
      <c r="GE30" s="31">
        <v>64103.4</v>
      </c>
      <c r="GF30" s="31">
        <v>25860.15</v>
      </c>
      <c r="GG30" s="31" t="s">
        <v>2</v>
      </c>
      <c r="GH30" s="31" t="s">
        <v>2</v>
      </c>
      <c r="GI30" s="31" t="s">
        <v>2</v>
      </c>
      <c r="GJ30" s="31" t="s">
        <v>2</v>
      </c>
      <c r="GK30" s="77">
        <v>28017.91</v>
      </c>
      <c r="GL30" s="79">
        <v>41869.96</v>
      </c>
      <c r="GM30" s="82">
        <v>1000.87</v>
      </c>
      <c r="GN30" s="77">
        <v>0</v>
      </c>
      <c r="GO30" s="77" t="s">
        <v>2</v>
      </c>
      <c r="GP30" s="31">
        <v>3372.36</v>
      </c>
      <c r="GQ30" s="31">
        <v>28629.68</v>
      </c>
      <c r="GR30" s="31">
        <v>850.08</v>
      </c>
      <c r="GS30" s="31" t="s">
        <v>2</v>
      </c>
      <c r="GT30" s="31" t="s">
        <v>2</v>
      </c>
      <c r="GU30" s="31" t="s">
        <v>2</v>
      </c>
      <c r="GV30" s="31" t="s">
        <v>2</v>
      </c>
      <c r="GW30" s="31">
        <v>13086</v>
      </c>
      <c r="GX30" s="31">
        <v>16072.72</v>
      </c>
      <c r="GY30" s="30" t="s">
        <v>2</v>
      </c>
      <c r="GZ30" s="31" t="s">
        <v>2</v>
      </c>
      <c r="HA30" s="31" t="s">
        <v>2</v>
      </c>
      <c r="HB30" s="31" t="s">
        <v>2</v>
      </c>
      <c r="HC30" s="31">
        <v>18927.18</v>
      </c>
      <c r="HD30" s="31">
        <v>47047.35</v>
      </c>
      <c r="HE30" s="31">
        <v>20886.14</v>
      </c>
      <c r="HF30" s="31" t="s">
        <v>2</v>
      </c>
      <c r="HG30" s="31" t="s">
        <v>2</v>
      </c>
      <c r="HH30" s="31" t="s">
        <v>2</v>
      </c>
      <c r="HI30" s="31">
        <v>18601.759999999998</v>
      </c>
      <c r="HJ30" s="31">
        <v>31201.71</v>
      </c>
      <c r="HK30" s="30">
        <v>18066.66</v>
      </c>
      <c r="HL30" s="31" t="s">
        <v>2</v>
      </c>
      <c r="HM30" s="31" t="s">
        <v>2</v>
      </c>
      <c r="HN30" s="31">
        <v>2236.02</v>
      </c>
      <c r="HO30" s="31">
        <v>45555.9</v>
      </c>
      <c r="HP30" s="31">
        <v>14385.85</v>
      </c>
      <c r="HQ30" s="31">
        <v>2746.05</v>
      </c>
      <c r="HR30" s="31" t="s">
        <v>2</v>
      </c>
      <c r="HS30" s="31" t="s">
        <v>2</v>
      </c>
      <c r="HT30" s="31" t="s">
        <v>2</v>
      </c>
      <c r="HU30" s="31">
        <v>27368.75</v>
      </c>
      <c r="HV30" s="31">
        <v>28009.64</v>
      </c>
      <c r="HW30" s="30">
        <v>5114.99</v>
      </c>
      <c r="HX30" s="31" t="s">
        <v>2</v>
      </c>
      <c r="HY30" s="31" t="s">
        <v>2</v>
      </c>
      <c r="HZ30" s="31" t="s">
        <v>2</v>
      </c>
      <c r="IA30" s="31">
        <v>29326.14</v>
      </c>
      <c r="IB30" s="31">
        <v>26066.1</v>
      </c>
      <c r="IC30" s="31">
        <v>20979.22</v>
      </c>
      <c r="ID30" s="31" t="s">
        <v>2</v>
      </c>
      <c r="IE30" s="31" t="s">
        <v>2</v>
      </c>
      <c r="IF30" s="31" t="s">
        <v>2</v>
      </c>
      <c r="IG30" s="31">
        <v>5499.71</v>
      </c>
      <c r="IH30" s="31">
        <v>41247.85</v>
      </c>
      <c r="II30" s="30">
        <v>13995.79</v>
      </c>
      <c r="IJ30" s="31">
        <v>2782.29</v>
      </c>
      <c r="IK30" s="31" t="s">
        <v>2</v>
      </c>
      <c r="IL30" s="31" t="s">
        <v>2</v>
      </c>
      <c r="IM30" s="31" t="s">
        <v>2</v>
      </c>
      <c r="IN30" s="31" t="s">
        <v>2</v>
      </c>
      <c r="IO30" s="31" t="s">
        <v>2</v>
      </c>
      <c r="IP30" s="31">
        <v>3900.2</v>
      </c>
      <c r="IQ30" s="31" t="s">
        <v>2</v>
      </c>
      <c r="IR30" s="31">
        <v>12592.14</v>
      </c>
      <c r="IS30" s="31">
        <v>31965.27</v>
      </c>
      <c r="IT30" s="31">
        <v>6608.72</v>
      </c>
      <c r="IU30" s="30">
        <v>8063.84</v>
      </c>
      <c r="IV30" s="31" t="s">
        <v>2</v>
      </c>
      <c r="IW30" s="31" t="s">
        <v>2</v>
      </c>
      <c r="IX30" s="31">
        <v>25356.240000000002</v>
      </c>
      <c r="IY30" s="31">
        <v>49203.25</v>
      </c>
      <c r="IZ30" s="31">
        <v>2027.16</v>
      </c>
      <c r="JA30" s="31" t="s">
        <v>2</v>
      </c>
      <c r="JB30" s="31" t="s">
        <v>2</v>
      </c>
      <c r="JC30" s="31" t="s">
        <v>2</v>
      </c>
      <c r="JD30" s="31" t="s">
        <v>2</v>
      </c>
      <c r="JE30" s="31">
        <v>41705.96</v>
      </c>
      <c r="JF30" s="31">
        <v>31142.720000000001</v>
      </c>
      <c r="JG30" s="69" t="s">
        <v>14</v>
      </c>
      <c r="JH30" s="71"/>
    </row>
    <row r="31" spans="2:272" x14ac:dyDescent="0.2">
      <c r="B31" s="16" t="s">
        <v>15</v>
      </c>
      <c r="C31" s="24" t="s">
        <v>2</v>
      </c>
      <c r="D31" s="25" t="s">
        <v>2</v>
      </c>
      <c r="E31" s="25" t="s">
        <v>2</v>
      </c>
      <c r="F31" s="25">
        <v>36942</v>
      </c>
      <c r="G31" s="25">
        <v>21491</v>
      </c>
      <c r="H31" s="25">
        <v>13651</v>
      </c>
      <c r="I31" s="25">
        <v>185</v>
      </c>
      <c r="J31" s="25" t="s">
        <v>2</v>
      </c>
      <c r="K31" s="25" t="s">
        <v>2</v>
      </c>
      <c r="L31" s="25">
        <v>1718</v>
      </c>
      <c r="M31" s="25">
        <v>9847</v>
      </c>
      <c r="N31" s="26">
        <v>2700</v>
      </c>
      <c r="O31" s="25">
        <v>8678</v>
      </c>
      <c r="P31" s="25" t="s">
        <v>2</v>
      </c>
      <c r="Q31" s="25" t="s">
        <v>2</v>
      </c>
      <c r="R31" s="25">
        <v>31135</v>
      </c>
      <c r="S31" s="25">
        <v>33014</v>
      </c>
      <c r="T31" s="25">
        <v>19882</v>
      </c>
      <c r="U31" s="25">
        <v>28272</v>
      </c>
      <c r="V31" s="25" t="s">
        <v>2</v>
      </c>
      <c r="W31" s="25" t="s">
        <v>2</v>
      </c>
      <c r="X31" s="25">
        <v>10037</v>
      </c>
      <c r="Y31" s="25">
        <v>41033</v>
      </c>
      <c r="Z31" s="25">
        <v>12695</v>
      </c>
      <c r="AA31" s="27" t="s">
        <v>2</v>
      </c>
      <c r="AB31" s="28" t="s">
        <v>2</v>
      </c>
      <c r="AC31" s="28" t="s">
        <v>2</v>
      </c>
      <c r="AD31" s="28">
        <v>49755</v>
      </c>
      <c r="AE31" s="28">
        <v>59851</v>
      </c>
      <c r="AF31" s="28">
        <v>36203</v>
      </c>
      <c r="AG31" s="28">
        <v>13767</v>
      </c>
      <c r="AH31" s="28" t="s">
        <v>2</v>
      </c>
      <c r="AI31" s="28" t="s">
        <v>2</v>
      </c>
      <c r="AJ31" s="28" t="s">
        <v>2</v>
      </c>
      <c r="AK31" s="28">
        <v>66223</v>
      </c>
      <c r="AL31" s="29">
        <v>2492</v>
      </c>
      <c r="AM31" s="28" t="s">
        <v>2</v>
      </c>
      <c r="AN31" s="28" t="s">
        <v>2</v>
      </c>
      <c r="AO31" s="28">
        <v>7729</v>
      </c>
      <c r="AP31" s="28">
        <v>15044</v>
      </c>
      <c r="AQ31" s="28">
        <v>32896</v>
      </c>
      <c r="AR31" s="28">
        <v>18841</v>
      </c>
      <c r="AS31" s="28" t="s">
        <v>2</v>
      </c>
      <c r="AT31" s="28" t="s">
        <v>2</v>
      </c>
      <c r="AU31" s="28" t="s">
        <v>2</v>
      </c>
      <c r="AV31" s="28" t="s">
        <v>2</v>
      </c>
      <c r="AW31" s="28">
        <v>32333</v>
      </c>
      <c r="AX31" s="28">
        <v>33184</v>
      </c>
      <c r="AY31" s="27" t="s">
        <v>2</v>
      </c>
      <c r="AZ31" s="28" t="s">
        <v>2</v>
      </c>
      <c r="BA31" s="28" t="s">
        <v>2</v>
      </c>
      <c r="BB31" s="28">
        <v>19536</v>
      </c>
      <c r="BC31" s="28">
        <v>36031</v>
      </c>
      <c r="BD31" s="28">
        <v>34032</v>
      </c>
      <c r="BE31" s="28" t="s">
        <v>2</v>
      </c>
      <c r="BF31" s="28" t="s">
        <v>2</v>
      </c>
      <c r="BG31" s="28" t="s">
        <v>2</v>
      </c>
      <c r="BH31" s="28" t="s">
        <v>2</v>
      </c>
      <c r="BI31" s="28">
        <v>29264</v>
      </c>
      <c r="BJ31" s="29">
        <v>25488</v>
      </c>
      <c r="BK31" s="28" t="s">
        <v>2</v>
      </c>
      <c r="BL31" s="28" t="s">
        <v>2</v>
      </c>
      <c r="BM31" s="28" t="s">
        <v>2</v>
      </c>
      <c r="BN31" s="28">
        <v>54725</v>
      </c>
      <c r="BO31" s="28">
        <v>12688</v>
      </c>
      <c r="BP31" s="28">
        <v>42066</v>
      </c>
      <c r="BQ31" s="28" t="s">
        <v>2</v>
      </c>
      <c r="BR31" s="28" t="s">
        <v>2</v>
      </c>
      <c r="BS31" s="28" t="s">
        <v>2</v>
      </c>
      <c r="BT31" s="28" t="s">
        <v>2</v>
      </c>
      <c r="BU31" s="28">
        <v>29713</v>
      </c>
      <c r="BV31" s="28">
        <v>33480</v>
      </c>
      <c r="BW31" s="27" t="s">
        <v>2</v>
      </c>
      <c r="BX31" s="28" t="s">
        <v>2</v>
      </c>
      <c r="BY31" s="28" t="s">
        <v>2</v>
      </c>
      <c r="BZ31" s="28">
        <v>23294</v>
      </c>
      <c r="CA31" s="28">
        <v>55635</v>
      </c>
      <c r="CB31" s="28">
        <v>4474</v>
      </c>
      <c r="CC31" s="28">
        <v>784</v>
      </c>
      <c r="CD31" s="28" t="s">
        <v>2</v>
      </c>
      <c r="CE31" s="28" t="s">
        <v>2</v>
      </c>
      <c r="CF31" s="28" t="s">
        <v>2</v>
      </c>
      <c r="CG31" s="28">
        <v>25366</v>
      </c>
      <c r="CH31" s="29">
        <v>8919</v>
      </c>
      <c r="CI31" s="28" t="s">
        <v>2</v>
      </c>
      <c r="CJ31" s="28" t="s">
        <v>2</v>
      </c>
      <c r="CK31" s="28" t="s">
        <v>2</v>
      </c>
      <c r="CL31" s="28" t="s">
        <v>2</v>
      </c>
      <c r="CM31" s="28">
        <v>780.16</v>
      </c>
      <c r="CN31" s="28" t="s">
        <v>2</v>
      </c>
      <c r="CO31" s="28" t="s">
        <v>2</v>
      </c>
      <c r="CP31" s="28" t="s">
        <v>2</v>
      </c>
      <c r="CQ31" s="28" t="s">
        <v>2</v>
      </c>
      <c r="CR31" s="28" t="s">
        <v>2</v>
      </c>
      <c r="CS31" s="28">
        <v>1022.12</v>
      </c>
      <c r="CT31" s="28">
        <v>641.24</v>
      </c>
      <c r="CU31" s="30">
        <v>244</v>
      </c>
      <c r="CV31" s="31" t="s">
        <v>2</v>
      </c>
      <c r="CW31" s="31" t="s">
        <v>2</v>
      </c>
      <c r="CX31" s="31">
        <v>11275</v>
      </c>
      <c r="CY31" s="31">
        <v>5883</v>
      </c>
      <c r="CZ31" s="31">
        <v>360</v>
      </c>
      <c r="DA31" s="31"/>
      <c r="DB31" s="31" t="s">
        <v>2</v>
      </c>
      <c r="DC31" s="31" t="s">
        <v>2</v>
      </c>
      <c r="DD31" s="31" t="s">
        <v>2</v>
      </c>
      <c r="DE31" s="31">
        <v>1381</v>
      </c>
      <c r="DF31" s="31" t="s">
        <v>2</v>
      </c>
      <c r="DG31" s="30" t="s">
        <v>2</v>
      </c>
      <c r="DH31" s="31" t="s">
        <v>2</v>
      </c>
      <c r="DI31" s="31" t="s">
        <v>2</v>
      </c>
      <c r="DJ31" s="31" t="s">
        <v>2</v>
      </c>
      <c r="DK31" s="31">
        <v>2931</v>
      </c>
      <c r="DL31" s="31" t="s">
        <v>2</v>
      </c>
      <c r="DM31" s="31" t="s">
        <v>2</v>
      </c>
      <c r="DN31" s="31" t="s">
        <v>2</v>
      </c>
      <c r="DO31" s="31" t="s">
        <v>2</v>
      </c>
      <c r="DP31" s="31" t="s">
        <v>2</v>
      </c>
      <c r="DQ31" s="31">
        <v>793</v>
      </c>
      <c r="DR31" s="31">
        <v>1499</v>
      </c>
      <c r="DS31" s="30">
        <v>1147</v>
      </c>
      <c r="DT31" s="31" t="s">
        <v>2</v>
      </c>
      <c r="DU31" s="31" t="s">
        <v>2</v>
      </c>
      <c r="DV31" s="31" t="s">
        <v>2</v>
      </c>
      <c r="DW31" s="31">
        <v>638</v>
      </c>
      <c r="DX31" s="31" t="s">
        <v>2</v>
      </c>
      <c r="DY31" s="31" t="s">
        <v>2</v>
      </c>
      <c r="DZ31" s="31" t="s">
        <v>2</v>
      </c>
      <c r="EA31" s="31" t="s">
        <v>2</v>
      </c>
      <c r="EB31" s="31" t="s">
        <v>2</v>
      </c>
      <c r="EC31" s="31" t="s">
        <v>2</v>
      </c>
      <c r="ED31" s="31" t="s">
        <v>2</v>
      </c>
      <c r="EE31" s="30" t="s">
        <v>2</v>
      </c>
      <c r="EF31" s="31" t="s">
        <v>2</v>
      </c>
      <c r="EG31" s="31" t="s">
        <v>2</v>
      </c>
      <c r="EH31" s="31" t="s">
        <v>2</v>
      </c>
      <c r="EI31" s="31" t="s">
        <v>2</v>
      </c>
      <c r="EJ31" s="31" t="s">
        <v>2</v>
      </c>
      <c r="EK31" s="31" t="s">
        <v>2</v>
      </c>
      <c r="EL31" s="31" t="s">
        <v>2</v>
      </c>
      <c r="EM31" s="31" t="s">
        <v>2</v>
      </c>
      <c r="EN31" s="31" t="s">
        <v>2</v>
      </c>
      <c r="EO31" s="31" t="s">
        <v>2</v>
      </c>
      <c r="EP31" s="31" t="s">
        <v>2</v>
      </c>
      <c r="EQ31" s="30" t="s">
        <v>2</v>
      </c>
      <c r="ER31" s="31" t="s">
        <v>2</v>
      </c>
      <c r="ES31" s="31" t="s">
        <v>2</v>
      </c>
      <c r="ET31" s="31" t="s">
        <v>2</v>
      </c>
      <c r="EU31" s="31" t="s">
        <v>2</v>
      </c>
      <c r="EV31" s="31" t="s">
        <v>2</v>
      </c>
      <c r="EW31" s="31" t="s">
        <v>2</v>
      </c>
      <c r="EX31" s="31" t="s">
        <v>2</v>
      </c>
      <c r="EY31" s="31" t="s">
        <v>2</v>
      </c>
      <c r="EZ31" s="31" t="s">
        <v>2</v>
      </c>
      <c r="FA31" s="31" t="s">
        <v>2</v>
      </c>
      <c r="FB31" s="31" t="s">
        <v>2</v>
      </c>
      <c r="FC31" s="30" t="s">
        <v>2</v>
      </c>
      <c r="FD31" s="31" t="s">
        <v>2</v>
      </c>
      <c r="FE31" s="31" t="s">
        <v>2</v>
      </c>
      <c r="FF31" s="31" t="s">
        <v>2</v>
      </c>
      <c r="FG31" s="31" t="s">
        <v>2</v>
      </c>
      <c r="FH31" s="31" t="s">
        <v>2</v>
      </c>
      <c r="FI31" s="31" t="s">
        <v>2</v>
      </c>
      <c r="FJ31" s="31" t="s">
        <v>2</v>
      </c>
      <c r="FK31" s="31" t="s">
        <v>2</v>
      </c>
      <c r="FL31" s="31" t="s">
        <v>2</v>
      </c>
      <c r="FM31" s="31" t="s">
        <v>2</v>
      </c>
      <c r="FN31" s="32" t="s">
        <v>2</v>
      </c>
      <c r="FO31" s="31" t="s">
        <v>2</v>
      </c>
      <c r="FP31" s="31" t="s">
        <v>2</v>
      </c>
      <c r="FQ31" s="31" t="s">
        <v>2</v>
      </c>
      <c r="FR31" s="31" t="s">
        <v>2</v>
      </c>
      <c r="FS31" s="31" t="s">
        <v>2</v>
      </c>
      <c r="FT31" s="31" t="s">
        <v>2</v>
      </c>
      <c r="FU31" s="31" t="s">
        <v>2</v>
      </c>
      <c r="FV31" s="31" t="s">
        <v>2</v>
      </c>
      <c r="FW31" s="31" t="s">
        <v>2</v>
      </c>
      <c r="FX31" s="31" t="s">
        <v>2</v>
      </c>
      <c r="FY31" s="31" t="s">
        <v>2</v>
      </c>
      <c r="FZ31" s="31" t="s">
        <v>2</v>
      </c>
      <c r="GA31" s="30" t="s">
        <v>2</v>
      </c>
      <c r="GB31" s="31" t="s">
        <v>2</v>
      </c>
      <c r="GC31" s="31" t="s">
        <v>2</v>
      </c>
      <c r="GD31" s="31" t="s">
        <v>2</v>
      </c>
      <c r="GE31" s="31" t="s">
        <v>2</v>
      </c>
      <c r="GF31" s="31" t="s">
        <v>2</v>
      </c>
      <c r="GG31" s="31" t="s">
        <v>2</v>
      </c>
      <c r="GH31" s="31" t="s">
        <v>2</v>
      </c>
      <c r="GI31" s="31" t="s">
        <v>2</v>
      </c>
      <c r="GJ31" s="31" t="s">
        <v>2</v>
      </c>
      <c r="GK31" s="77" t="s">
        <v>2</v>
      </c>
      <c r="GL31" s="79" t="s">
        <v>2</v>
      </c>
      <c r="GM31" s="82">
        <v>0</v>
      </c>
      <c r="GN31" s="77">
        <v>0</v>
      </c>
      <c r="GO31" s="77" t="s">
        <v>2</v>
      </c>
      <c r="GP31" s="31" t="s">
        <v>2</v>
      </c>
      <c r="GQ31" s="31" t="s">
        <v>2</v>
      </c>
      <c r="GR31" s="31" t="s">
        <v>2</v>
      </c>
      <c r="GS31" s="31" t="s">
        <v>2</v>
      </c>
      <c r="GT31" s="31" t="s">
        <v>2</v>
      </c>
      <c r="GU31" s="31" t="s">
        <v>2</v>
      </c>
      <c r="GV31" s="31" t="s">
        <v>2</v>
      </c>
      <c r="GW31" s="31" t="s">
        <v>2</v>
      </c>
      <c r="GX31" s="31" t="s">
        <v>2</v>
      </c>
      <c r="GY31" s="30" t="s">
        <v>2</v>
      </c>
      <c r="GZ31" s="31" t="s">
        <v>2</v>
      </c>
      <c r="HA31" s="31" t="s">
        <v>2</v>
      </c>
      <c r="HB31" s="31" t="s">
        <v>2</v>
      </c>
      <c r="HC31" s="31" t="s">
        <v>2</v>
      </c>
      <c r="HD31" s="31" t="s">
        <v>2</v>
      </c>
      <c r="HE31" s="31" t="s">
        <v>2</v>
      </c>
      <c r="HF31" s="31" t="s">
        <v>2</v>
      </c>
      <c r="HG31" s="31" t="s">
        <v>2</v>
      </c>
      <c r="HH31" s="31" t="s">
        <v>2</v>
      </c>
      <c r="HI31" s="31" t="s">
        <v>2</v>
      </c>
      <c r="HJ31" s="31" t="s">
        <v>2</v>
      </c>
      <c r="HK31" s="30" t="s">
        <v>2</v>
      </c>
      <c r="HL31" s="31" t="s">
        <v>2</v>
      </c>
      <c r="HM31" s="31" t="s">
        <v>2</v>
      </c>
      <c r="HN31" s="31" t="s">
        <v>2</v>
      </c>
      <c r="HO31" s="31" t="s">
        <v>2</v>
      </c>
      <c r="HP31" s="31" t="s">
        <v>2</v>
      </c>
      <c r="HQ31" s="31" t="s">
        <v>2</v>
      </c>
      <c r="HR31" s="31" t="s">
        <v>2</v>
      </c>
      <c r="HS31" s="31" t="s">
        <v>2</v>
      </c>
      <c r="HT31" s="31" t="s">
        <v>2</v>
      </c>
      <c r="HU31" s="31" t="s">
        <v>2</v>
      </c>
      <c r="HV31" s="31" t="s">
        <v>2</v>
      </c>
      <c r="HW31" s="30"/>
      <c r="HX31" s="31" t="s">
        <v>2</v>
      </c>
      <c r="HY31" s="31" t="s">
        <v>2</v>
      </c>
      <c r="HZ31" s="31" t="s">
        <v>2</v>
      </c>
      <c r="IA31" s="31" t="s">
        <v>2</v>
      </c>
      <c r="IB31" s="31" t="s">
        <v>2</v>
      </c>
      <c r="IC31" s="31" t="s">
        <v>2</v>
      </c>
      <c r="ID31" s="31"/>
      <c r="IE31" s="31"/>
      <c r="IF31" s="31"/>
      <c r="IG31" s="31" t="s">
        <v>2</v>
      </c>
      <c r="IH31" s="31" t="s">
        <v>2</v>
      </c>
      <c r="II31" s="30" t="s">
        <v>2</v>
      </c>
      <c r="IJ31" s="31" t="s">
        <v>2</v>
      </c>
      <c r="IK31" s="31" t="s">
        <v>2</v>
      </c>
      <c r="IL31" s="31" t="s">
        <v>2</v>
      </c>
      <c r="IM31" s="31" t="s">
        <v>2</v>
      </c>
      <c r="IN31" s="31" t="s">
        <v>2</v>
      </c>
      <c r="IO31" s="31" t="s">
        <v>2</v>
      </c>
      <c r="IP31" s="31" t="s">
        <v>2</v>
      </c>
      <c r="IQ31" s="31" t="s">
        <v>2</v>
      </c>
      <c r="IR31" s="31" t="s">
        <v>2</v>
      </c>
      <c r="IS31" s="31" t="s">
        <v>2</v>
      </c>
      <c r="IT31" s="31" t="s">
        <v>2</v>
      </c>
      <c r="IU31" s="30" t="s">
        <v>2</v>
      </c>
      <c r="IV31" s="31" t="s">
        <v>2</v>
      </c>
      <c r="IW31" s="31" t="s">
        <v>2</v>
      </c>
      <c r="IX31" s="31" t="s">
        <v>2</v>
      </c>
      <c r="IY31" s="31" t="s">
        <v>2</v>
      </c>
      <c r="IZ31" s="31" t="s">
        <v>2</v>
      </c>
      <c r="JA31" s="31" t="s">
        <v>2</v>
      </c>
      <c r="JB31" s="31" t="s">
        <v>2</v>
      </c>
      <c r="JC31" s="31" t="s">
        <v>2</v>
      </c>
      <c r="JD31" s="31" t="s">
        <v>2</v>
      </c>
      <c r="JE31" s="31" t="s">
        <v>2</v>
      </c>
      <c r="JF31" s="31" t="s">
        <v>2</v>
      </c>
      <c r="JG31" s="69" t="s">
        <v>15</v>
      </c>
      <c r="JH31" s="71"/>
    </row>
    <row r="32" spans="2:272" x14ac:dyDescent="0.2">
      <c r="B32" s="16" t="s">
        <v>16</v>
      </c>
      <c r="C32" s="24" t="s">
        <v>2</v>
      </c>
      <c r="D32" s="25" t="s">
        <v>2</v>
      </c>
      <c r="E32" s="25" t="s">
        <v>2</v>
      </c>
      <c r="F32" s="25">
        <v>115762</v>
      </c>
      <c r="G32" s="25">
        <v>51360</v>
      </c>
      <c r="H32" s="25">
        <v>46481</v>
      </c>
      <c r="I32" s="25">
        <v>4932</v>
      </c>
      <c r="J32" s="25" t="s">
        <v>2</v>
      </c>
      <c r="K32" s="25" t="s">
        <v>2</v>
      </c>
      <c r="L32" s="25">
        <v>7091</v>
      </c>
      <c r="M32" s="25">
        <v>26147</v>
      </c>
      <c r="N32" s="26" t="s">
        <v>2</v>
      </c>
      <c r="O32" s="25">
        <v>21797</v>
      </c>
      <c r="P32" s="25" t="s">
        <v>2</v>
      </c>
      <c r="Q32" s="25" t="s">
        <v>2</v>
      </c>
      <c r="R32" s="25">
        <v>114462</v>
      </c>
      <c r="S32" s="25">
        <v>113128</v>
      </c>
      <c r="T32" s="25">
        <v>135255</v>
      </c>
      <c r="U32" s="25">
        <v>82530</v>
      </c>
      <c r="V32" s="25" t="s">
        <v>2</v>
      </c>
      <c r="W32" s="25" t="s">
        <v>2</v>
      </c>
      <c r="X32" s="25">
        <v>24518</v>
      </c>
      <c r="Y32" s="25">
        <v>173371</v>
      </c>
      <c r="Z32" s="25">
        <v>87443</v>
      </c>
      <c r="AA32" s="27" t="s">
        <v>2</v>
      </c>
      <c r="AB32" s="28" t="s">
        <v>2</v>
      </c>
      <c r="AC32" s="28" t="s">
        <v>2</v>
      </c>
      <c r="AD32" s="28">
        <v>173643</v>
      </c>
      <c r="AE32" s="28">
        <v>235635</v>
      </c>
      <c r="AF32" s="28">
        <v>83799</v>
      </c>
      <c r="AG32" s="28">
        <v>48014</v>
      </c>
      <c r="AH32" s="28" t="s">
        <v>2</v>
      </c>
      <c r="AI32" s="28" t="s">
        <v>2</v>
      </c>
      <c r="AJ32" s="28" t="s">
        <v>2</v>
      </c>
      <c r="AK32" s="28">
        <v>231373</v>
      </c>
      <c r="AL32" s="29">
        <v>13993</v>
      </c>
      <c r="AM32" s="28" t="s">
        <v>2</v>
      </c>
      <c r="AN32" s="28" t="s">
        <v>2</v>
      </c>
      <c r="AO32" s="28">
        <v>50884</v>
      </c>
      <c r="AP32" s="28">
        <v>48933</v>
      </c>
      <c r="AQ32" s="28">
        <v>100393</v>
      </c>
      <c r="AR32" s="28">
        <v>106534</v>
      </c>
      <c r="AS32" s="28" t="s">
        <v>2</v>
      </c>
      <c r="AT32" s="28" t="s">
        <v>2</v>
      </c>
      <c r="AU32" s="28" t="s">
        <v>2</v>
      </c>
      <c r="AV32" s="28" t="s">
        <v>2</v>
      </c>
      <c r="AW32" s="28">
        <v>119077</v>
      </c>
      <c r="AX32" s="28">
        <v>68100</v>
      </c>
      <c r="AY32" s="27" t="s">
        <v>2</v>
      </c>
      <c r="AZ32" s="28" t="s">
        <v>2</v>
      </c>
      <c r="BA32" s="28" t="s">
        <v>2</v>
      </c>
      <c r="BB32" s="28">
        <v>67105</v>
      </c>
      <c r="BC32" s="28">
        <v>110642</v>
      </c>
      <c r="BD32" s="28">
        <v>105345</v>
      </c>
      <c r="BE32" s="28" t="s">
        <v>2</v>
      </c>
      <c r="BF32" s="28" t="s">
        <v>2</v>
      </c>
      <c r="BG32" s="28" t="s">
        <v>2</v>
      </c>
      <c r="BH32" s="28" t="s">
        <v>2</v>
      </c>
      <c r="BI32" s="28">
        <v>68472</v>
      </c>
      <c r="BJ32" s="29">
        <v>78373</v>
      </c>
      <c r="BK32" s="28" t="s">
        <v>2</v>
      </c>
      <c r="BL32" s="28" t="s">
        <v>2</v>
      </c>
      <c r="BM32" s="28" t="s">
        <v>2</v>
      </c>
      <c r="BN32" s="28">
        <v>83512</v>
      </c>
      <c r="BO32" s="28">
        <v>30573</v>
      </c>
      <c r="BP32" s="28">
        <v>107663</v>
      </c>
      <c r="BQ32" s="28" t="s">
        <v>2</v>
      </c>
      <c r="BR32" s="28" t="s">
        <v>2</v>
      </c>
      <c r="BS32" s="28" t="s">
        <v>2</v>
      </c>
      <c r="BT32" s="28" t="s">
        <v>2</v>
      </c>
      <c r="BU32" s="28">
        <v>101073</v>
      </c>
      <c r="BV32" s="28">
        <v>100664</v>
      </c>
      <c r="BW32" s="27" t="s">
        <v>2</v>
      </c>
      <c r="BX32" s="28" t="s">
        <v>2</v>
      </c>
      <c r="BY32" s="28" t="s">
        <v>2</v>
      </c>
      <c r="BZ32" s="28">
        <v>57816</v>
      </c>
      <c r="CA32" s="28">
        <v>166229</v>
      </c>
      <c r="CB32" s="28">
        <v>15184</v>
      </c>
      <c r="CC32" s="28" t="s">
        <v>2</v>
      </c>
      <c r="CD32" s="28" t="s">
        <v>2</v>
      </c>
      <c r="CE32" s="28" t="s">
        <v>2</v>
      </c>
      <c r="CF32" s="28" t="s">
        <v>2</v>
      </c>
      <c r="CG32" s="28">
        <v>84960</v>
      </c>
      <c r="CH32" s="29">
        <v>51646</v>
      </c>
      <c r="CI32" s="28">
        <v>15067.2</v>
      </c>
      <c r="CJ32" s="28" t="s">
        <v>2</v>
      </c>
      <c r="CK32" s="28" t="s">
        <v>2</v>
      </c>
      <c r="CL32" s="28" t="s">
        <v>2</v>
      </c>
      <c r="CM32" s="28">
        <v>78091</v>
      </c>
      <c r="CN32" s="28">
        <v>39854</v>
      </c>
      <c r="CO32" s="28">
        <v>6963.73</v>
      </c>
      <c r="CP32" s="28" t="s">
        <v>2</v>
      </c>
      <c r="CQ32" s="28" t="s">
        <v>2</v>
      </c>
      <c r="CR32" s="28" t="s">
        <v>2</v>
      </c>
      <c r="CS32" s="28">
        <v>28685.37</v>
      </c>
      <c r="CT32" s="28">
        <v>26277</v>
      </c>
      <c r="CU32" s="30">
        <v>19462</v>
      </c>
      <c r="CV32" s="31" t="s">
        <v>2</v>
      </c>
      <c r="CW32" s="31" t="s">
        <v>2</v>
      </c>
      <c r="CX32" s="31">
        <v>170153</v>
      </c>
      <c r="CY32" s="31">
        <v>173500</v>
      </c>
      <c r="CZ32" s="31">
        <v>86586</v>
      </c>
      <c r="DA32" s="31">
        <v>66407</v>
      </c>
      <c r="DB32" s="31" t="s">
        <v>2</v>
      </c>
      <c r="DC32" s="31" t="s">
        <v>2</v>
      </c>
      <c r="DD32" s="31" t="s">
        <v>2</v>
      </c>
      <c r="DE32" s="31">
        <v>39132</v>
      </c>
      <c r="DF32" s="31">
        <v>138355</v>
      </c>
      <c r="DG32" s="30" t="s">
        <v>2</v>
      </c>
      <c r="DH32" s="31" t="s">
        <v>2</v>
      </c>
      <c r="DI32" s="31" t="s">
        <v>2</v>
      </c>
      <c r="DJ32" s="31" t="s">
        <v>2</v>
      </c>
      <c r="DK32" s="31">
        <v>144019</v>
      </c>
      <c r="DL32" s="31">
        <v>63649</v>
      </c>
      <c r="DM32" s="31">
        <v>13463</v>
      </c>
      <c r="DN32" s="31" t="s">
        <v>2</v>
      </c>
      <c r="DO32" s="31" t="s">
        <v>2</v>
      </c>
      <c r="DP32" s="31" t="s">
        <v>2</v>
      </c>
      <c r="DQ32" s="31">
        <v>19465</v>
      </c>
      <c r="DR32" s="31">
        <v>47895</v>
      </c>
      <c r="DS32" s="30">
        <v>82008</v>
      </c>
      <c r="DT32" s="31">
        <v>91</v>
      </c>
      <c r="DU32" s="31" t="s">
        <v>2</v>
      </c>
      <c r="DV32" s="31" t="s">
        <v>2</v>
      </c>
      <c r="DW32" s="31">
        <v>75631</v>
      </c>
      <c r="DX32" s="31">
        <v>123370</v>
      </c>
      <c r="DY32" s="31" t="s">
        <v>2</v>
      </c>
      <c r="DZ32" s="31" t="s">
        <v>2</v>
      </c>
      <c r="EA32" s="31" t="s">
        <v>2</v>
      </c>
      <c r="EB32" s="31" t="s">
        <v>2</v>
      </c>
      <c r="EC32" s="31">
        <v>78116</v>
      </c>
      <c r="ED32" s="31">
        <v>103037</v>
      </c>
      <c r="EE32" s="30">
        <v>1598.58</v>
      </c>
      <c r="EF32" s="31" t="s">
        <v>2</v>
      </c>
      <c r="EG32" s="31" t="s">
        <v>2</v>
      </c>
      <c r="EH32" s="31">
        <v>8345</v>
      </c>
      <c r="EI32" s="31">
        <v>95046.55</v>
      </c>
      <c r="EJ32" s="31">
        <v>56177.8</v>
      </c>
      <c r="EK32" s="31">
        <v>42025</v>
      </c>
      <c r="EL32" s="31">
        <v>5447.53</v>
      </c>
      <c r="EM32" s="31" t="s">
        <v>2</v>
      </c>
      <c r="EN32" s="31" t="s">
        <v>2</v>
      </c>
      <c r="EO32" s="31" t="s">
        <v>2</v>
      </c>
      <c r="EP32" s="31" t="s">
        <v>2</v>
      </c>
      <c r="EQ32" s="30" t="s">
        <v>2</v>
      </c>
      <c r="ER32" s="31" t="s">
        <v>2</v>
      </c>
      <c r="ES32" s="31" t="s">
        <v>2</v>
      </c>
      <c r="ET32" s="31">
        <v>111639.98</v>
      </c>
      <c r="EU32" s="31">
        <v>92137.82</v>
      </c>
      <c r="EV32" s="31">
        <v>25697.85</v>
      </c>
      <c r="EW32" s="31">
        <v>9001</v>
      </c>
      <c r="EX32" s="31" t="s">
        <v>2</v>
      </c>
      <c r="EY32" s="31" t="s">
        <v>2</v>
      </c>
      <c r="EZ32" s="31" t="s">
        <v>2</v>
      </c>
      <c r="FA32" s="31">
        <v>22989</v>
      </c>
      <c r="FB32" s="31">
        <v>53071</v>
      </c>
      <c r="FC32" s="30">
        <v>13171</v>
      </c>
      <c r="FD32" s="31" t="s">
        <v>2</v>
      </c>
      <c r="FE32" s="31" t="s">
        <v>2</v>
      </c>
      <c r="FF32" s="31" t="s">
        <v>2</v>
      </c>
      <c r="FG32" s="31" t="s">
        <v>2</v>
      </c>
      <c r="FH32" s="31">
        <v>18466</v>
      </c>
      <c r="FI32" s="31">
        <v>70714</v>
      </c>
      <c r="FJ32" s="31" t="s">
        <v>2</v>
      </c>
      <c r="FK32" s="31" t="s">
        <v>2</v>
      </c>
      <c r="FL32" s="31" t="s">
        <v>2</v>
      </c>
      <c r="FM32" s="31">
        <v>13281</v>
      </c>
      <c r="FN32" s="32">
        <v>48474</v>
      </c>
      <c r="FO32" s="31">
        <v>59726.22</v>
      </c>
      <c r="FP32" s="31" t="s">
        <v>2</v>
      </c>
      <c r="FQ32" s="31" t="s">
        <v>2</v>
      </c>
      <c r="FR32" s="31">
        <v>42770.51</v>
      </c>
      <c r="FS32" s="31">
        <v>66874.33</v>
      </c>
      <c r="FT32" s="31">
        <v>17751.919999999998</v>
      </c>
      <c r="FU32" s="31">
        <v>7745.18</v>
      </c>
      <c r="FV32" s="31" t="s">
        <v>2</v>
      </c>
      <c r="FW32" s="31" t="s">
        <v>2</v>
      </c>
      <c r="FX32" s="31" t="s">
        <v>2</v>
      </c>
      <c r="FY32" s="31" t="s">
        <v>2</v>
      </c>
      <c r="FZ32" s="31" t="s">
        <v>2</v>
      </c>
      <c r="GA32" s="30">
        <v>19097.22</v>
      </c>
      <c r="GB32" s="31" t="s">
        <v>2</v>
      </c>
      <c r="GC32" s="31" t="s">
        <v>2</v>
      </c>
      <c r="GD32" s="31">
        <v>74849.84</v>
      </c>
      <c r="GE32" s="31">
        <v>167835.33</v>
      </c>
      <c r="GF32" s="31">
        <v>45393.73</v>
      </c>
      <c r="GG32" s="31" t="s">
        <v>2</v>
      </c>
      <c r="GH32" s="31" t="s">
        <v>2</v>
      </c>
      <c r="GI32" s="31" t="s">
        <v>2</v>
      </c>
      <c r="GJ32" s="31" t="s">
        <v>2</v>
      </c>
      <c r="GK32" s="77">
        <v>42193.57</v>
      </c>
      <c r="GL32" s="79">
        <v>83774.17</v>
      </c>
      <c r="GM32" s="82">
        <v>2680.85</v>
      </c>
      <c r="GN32" s="77">
        <v>0</v>
      </c>
      <c r="GO32" s="77" t="s">
        <v>2</v>
      </c>
      <c r="GP32" s="31">
        <v>9303.5400000000009</v>
      </c>
      <c r="GQ32" s="31">
        <v>70210.649999999994</v>
      </c>
      <c r="GR32" s="31">
        <v>10505.52</v>
      </c>
      <c r="GS32" s="31" t="s">
        <v>2</v>
      </c>
      <c r="GT32" s="31" t="s">
        <v>2</v>
      </c>
      <c r="GU32" s="31" t="s">
        <v>2</v>
      </c>
      <c r="GV32" s="31" t="s">
        <v>2</v>
      </c>
      <c r="GW32" s="31">
        <v>14908.86</v>
      </c>
      <c r="GX32" s="31">
        <v>33342.35</v>
      </c>
      <c r="GY32" s="30" t="s">
        <v>2</v>
      </c>
      <c r="GZ32" s="31" t="s">
        <v>2</v>
      </c>
      <c r="HA32" s="31" t="s">
        <v>2</v>
      </c>
      <c r="HB32" s="31" t="s">
        <v>2</v>
      </c>
      <c r="HC32" s="31">
        <v>8815.9500000000007</v>
      </c>
      <c r="HD32" s="31">
        <v>76857.53</v>
      </c>
      <c r="HE32" s="31">
        <v>27010.46</v>
      </c>
      <c r="HF32" s="31" t="s">
        <v>2</v>
      </c>
      <c r="HG32" s="31" t="s">
        <v>2</v>
      </c>
      <c r="HH32" s="31" t="s">
        <v>2</v>
      </c>
      <c r="HI32" s="31">
        <v>30020.799999999999</v>
      </c>
      <c r="HJ32" s="31">
        <v>28716.1</v>
      </c>
      <c r="HK32" s="30">
        <v>13984.88</v>
      </c>
      <c r="HL32" s="31" t="s">
        <v>2</v>
      </c>
      <c r="HM32" s="31" t="s">
        <v>2</v>
      </c>
      <c r="HN32" s="31">
        <v>6361.44</v>
      </c>
      <c r="HO32" s="31">
        <v>57055.49</v>
      </c>
      <c r="HP32" s="31">
        <v>13521.49</v>
      </c>
      <c r="HQ32" s="31">
        <v>7331.57</v>
      </c>
      <c r="HR32" s="31" t="s">
        <v>2</v>
      </c>
      <c r="HS32" s="31" t="s">
        <v>2</v>
      </c>
      <c r="HT32" s="31" t="s">
        <v>2</v>
      </c>
      <c r="HU32" s="31">
        <v>66157.5</v>
      </c>
      <c r="HV32" s="31">
        <v>79656.61</v>
      </c>
      <c r="HW32" s="30">
        <v>2860.49</v>
      </c>
      <c r="HX32" s="31" t="s">
        <v>2</v>
      </c>
      <c r="HY32" s="31" t="s">
        <v>2</v>
      </c>
      <c r="HZ32" s="31" t="s">
        <v>2</v>
      </c>
      <c r="IA32" s="31">
        <v>102669.82</v>
      </c>
      <c r="IB32" s="31">
        <v>48165.63</v>
      </c>
      <c r="IC32" s="31">
        <v>44734.87</v>
      </c>
      <c r="ID32" s="31" t="s">
        <v>2</v>
      </c>
      <c r="IE32" s="31" t="s">
        <v>2</v>
      </c>
      <c r="IF32" s="31" t="s">
        <v>2</v>
      </c>
      <c r="IG32" s="31">
        <v>19884.419999999998</v>
      </c>
      <c r="IH32" s="31">
        <v>51434.51</v>
      </c>
      <c r="II32" s="30">
        <v>24153.97</v>
      </c>
      <c r="IJ32" s="31">
        <v>2311.39</v>
      </c>
      <c r="IK32" s="31" t="s">
        <v>2</v>
      </c>
      <c r="IL32" s="31" t="s">
        <v>2</v>
      </c>
      <c r="IM32" s="31" t="s">
        <v>2</v>
      </c>
      <c r="IN32" s="31">
        <v>416.99</v>
      </c>
      <c r="IO32" s="31" t="s">
        <v>2</v>
      </c>
      <c r="IP32" s="31" t="s">
        <v>2</v>
      </c>
      <c r="IQ32" s="31" t="s">
        <v>2</v>
      </c>
      <c r="IR32" s="31">
        <v>40891.39</v>
      </c>
      <c r="IS32" s="31">
        <v>107670.97</v>
      </c>
      <c r="IT32" s="31">
        <v>15804.74</v>
      </c>
      <c r="IU32" s="30">
        <v>24432.14</v>
      </c>
      <c r="IV32" s="31" t="s">
        <v>2</v>
      </c>
      <c r="IW32" s="31" t="s">
        <v>2</v>
      </c>
      <c r="IX32" s="31">
        <v>56157.91</v>
      </c>
      <c r="IY32" s="31">
        <v>55155.63</v>
      </c>
      <c r="IZ32" s="31">
        <v>734.04</v>
      </c>
      <c r="JA32" s="31" t="s">
        <v>2</v>
      </c>
      <c r="JB32" s="31" t="s">
        <v>2</v>
      </c>
      <c r="JC32" s="31" t="s">
        <v>2</v>
      </c>
      <c r="JD32" s="31" t="s">
        <v>2</v>
      </c>
      <c r="JE32" s="31">
        <v>53320.82</v>
      </c>
      <c r="JF32" s="31">
        <v>32254.91</v>
      </c>
      <c r="JG32" s="69" t="s">
        <v>16</v>
      </c>
      <c r="JH32" s="71"/>
    </row>
    <row r="33" spans="2:272" x14ac:dyDescent="0.2">
      <c r="B33" s="16" t="s">
        <v>27</v>
      </c>
      <c r="C33" s="24" t="s">
        <v>2</v>
      </c>
      <c r="D33" s="25" t="s">
        <v>2</v>
      </c>
      <c r="E33" s="25" t="s">
        <v>2</v>
      </c>
      <c r="F33" s="25">
        <v>72109</v>
      </c>
      <c r="G33" s="25">
        <v>68136</v>
      </c>
      <c r="H33" s="25">
        <v>57298</v>
      </c>
      <c r="I33" s="25">
        <v>25706</v>
      </c>
      <c r="J33" s="25" t="s">
        <v>2</v>
      </c>
      <c r="K33" s="25" t="s">
        <v>2</v>
      </c>
      <c r="L33" s="25">
        <v>22803</v>
      </c>
      <c r="M33" s="25">
        <v>7558</v>
      </c>
      <c r="N33" s="26">
        <v>4058</v>
      </c>
      <c r="O33" s="25">
        <v>20089</v>
      </c>
      <c r="P33" s="25" t="s">
        <v>2</v>
      </c>
      <c r="Q33" s="25" t="s">
        <v>2</v>
      </c>
      <c r="R33" s="25">
        <v>91156</v>
      </c>
      <c r="S33" s="25">
        <v>81700</v>
      </c>
      <c r="T33" s="25">
        <v>128167</v>
      </c>
      <c r="U33" s="25">
        <v>54842</v>
      </c>
      <c r="V33" s="25" t="s">
        <v>2</v>
      </c>
      <c r="W33" s="25" t="s">
        <v>2</v>
      </c>
      <c r="X33" s="25">
        <v>11691</v>
      </c>
      <c r="Y33" s="25">
        <v>138773</v>
      </c>
      <c r="Z33" s="25">
        <v>98342</v>
      </c>
      <c r="AA33" s="27" t="s">
        <v>2</v>
      </c>
      <c r="AB33" s="28" t="s">
        <v>2</v>
      </c>
      <c r="AC33" s="28" t="s">
        <v>2</v>
      </c>
      <c r="AD33" s="28">
        <v>128384</v>
      </c>
      <c r="AE33" s="28">
        <v>161882</v>
      </c>
      <c r="AF33" s="28">
        <v>59511</v>
      </c>
      <c r="AG33" s="28">
        <v>43419</v>
      </c>
      <c r="AH33" s="28" t="s">
        <v>2</v>
      </c>
      <c r="AI33" s="28" t="s">
        <v>2</v>
      </c>
      <c r="AJ33" s="28" t="s">
        <v>2</v>
      </c>
      <c r="AK33" s="28">
        <v>196605</v>
      </c>
      <c r="AL33" s="29">
        <v>15952</v>
      </c>
      <c r="AM33" s="28" t="s">
        <v>2</v>
      </c>
      <c r="AN33" s="28" t="s">
        <v>2</v>
      </c>
      <c r="AO33" s="28">
        <v>36009</v>
      </c>
      <c r="AP33" s="28">
        <v>48405</v>
      </c>
      <c r="AQ33" s="28">
        <v>78013</v>
      </c>
      <c r="AR33" s="28">
        <v>92972</v>
      </c>
      <c r="AS33" s="28" t="s">
        <v>2</v>
      </c>
      <c r="AT33" s="28" t="s">
        <v>2</v>
      </c>
      <c r="AU33" s="28" t="s">
        <v>2</v>
      </c>
      <c r="AV33" s="28" t="s">
        <v>2</v>
      </c>
      <c r="AW33" s="28">
        <v>87578</v>
      </c>
      <c r="AX33" s="28">
        <v>51855</v>
      </c>
      <c r="AY33" s="27" t="s">
        <v>2</v>
      </c>
      <c r="AZ33" s="28" t="s">
        <v>2</v>
      </c>
      <c r="BA33" s="28" t="s">
        <v>2</v>
      </c>
      <c r="BB33" s="28">
        <f>43896+9807</f>
        <v>53703</v>
      </c>
      <c r="BC33" s="28">
        <f>73321+17254</f>
        <v>90575</v>
      </c>
      <c r="BD33" s="28">
        <f>75602+14890</f>
        <v>90492</v>
      </c>
      <c r="BE33" s="28" t="s">
        <v>2</v>
      </c>
      <c r="BF33" s="28" t="s">
        <v>2</v>
      </c>
      <c r="BG33" s="28" t="s">
        <v>2</v>
      </c>
      <c r="BH33" s="28" t="s">
        <v>2</v>
      </c>
      <c r="BI33" s="28">
        <f>67686+7604</f>
        <v>75290</v>
      </c>
      <c r="BJ33" s="29">
        <f>69088+12202</f>
        <v>81290</v>
      </c>
      <c r="BK33" s="28" t="s">
        <v>2</v>
      </c>
      <c r="BL33" s="28" t="s">
        <v>2</v>
      </c>
      <c r="BM33" s="28" t="s">
        <v>2</v>
      </c>
      <c r="BN33" s="28">
        <f>65689+12030</f>
        <v>77719</v>
      </c>
      <c r="BO33" s="28">
        <f>36496+4672</f>
        <v>41168</v>
      </c>
      <c r="BP33" s="28">
        <f>81267+12827</f>
        <v>94094</v>
      </c>
      <c r="BQ33" s="28" t="s">
        <v>2</v>
      </c>
      <c r="BR33" s="28" t="s">
        <v>2</v>
      </c>
      <c r="BS33" s="28" t="s">
        <v>2</v>
      </c>
      <c r="BT33" s="28" t="s">
        <v>2</v>
      </c>
      <c r="BU33" s="28">
        <f>78003+18384</f>
        <v>96387</v>
      </c>
      <c r="BV33" s="28">
        <f>85575+15366</f>
        <v>100941</v>
      </c>
      <c r="BW33" s="27" t="s">
        <v>2</v>
      </c>
      <c r="BX33" s="28" t="s">
        <v>2</v>
      </c>
      <c r="BY33" s="28" t="s">
        <v>2</v>
      </c>
      <c r="BZ33" s="28">
        <v>71235</v>
      </c>
      <c r="CA33" s="28">
        <v>206408</v>
      </c>
      <c r="CB33" s="28">
        <v>46112</v>
      </c>
      <c r="CC33" s="28">
        <v>6525</v>
      </c>
      <c r="CD33" s="28" t="s">
        <v>2</v>
      </c>
      <c r="CE33" s="28" t="s">
        <v>2</v>
      </c>
      <c r="CF33" s="28" t="s">
        <v>2</v>
      </c>
      <c r="CG33" s="28">
        <v>159735</v>
      </c>
      <c r="CH33" s="29">
        <v>75261</v>
      </c>
      <c r="CI33" s="28">
        <v>2955.13</v>
      </c>
      <c r="CJ33" s="28">
        <v>154.25</v>
      </c>
      <c r="CK33" s="28" t="s">
        <v>2</v>
      </c>
      <c r="CL33" s="28">
        <v>1900.38</v>
      </c>
      <c r="CM33" s="28">
        <v>132012.12</v>
      </c>
      <c r="CN33" s="28">
        <v>100322.11</v>
      </c>
      <c r="CO33" s="28">
        <v>11892</v>
      </c>
      <c r="CP33" s="28">
        <v>697.46</v>
      </c>
      <c r="CQ33" s="28">
        <v>614.24</v>
      </c>
      <c r="CR33" s="28">
        <v>1203.53</v>
      </c>
      <c r="CS33" s="28">
        <v>49056.51</v>
      </c>
      <c r="CT33" s="28">
        <v>27844.83</v>
      </c>
      <c r="CU33" s="30">
        <v>39143</v>
      </c>
      <c r="CV33" s="31">
        <v>1530</v>
      </c>
      <c r="CW33" s="31">
        <v>174</v>
      </c>
      <c r="CX33" s="31">
        <v>224899</v>
      </c>
      <c r="CY33" s="31">
        <v>180123</v>
      </c>
      <c r="CZ33" s="31">
        <v>92007</v>
      </c>
      <c r="DA33" s="31">
        <v>38791</v>
      </c>
      <c r="DB33" s="31">
        <v>161</v>
      </c>
      <c r="DC33" s="31">
        <v>1012</v>
      </c>
      <c r="DD33" s="31">
        <v>775</v>
      </c>
      <c r="DE33" s="31">
        <v>48254</v>
      </c>
      <c r="DF33" s="31">
        <v>170943</v>
      </c>
      <c r="DG33" s="30">
        <v>21718</v>
      </c>
      <c r="DH33" s="31">
        <v>1783</v>
      </c>
      <c r="DI33" s="31">
        <v>3764</v>
      </c>
      <c r="DJ33" s="31">
        <v>884</v>
      </c>
      <c r="DK33" s="31">
        <v>126521</v>
      </c>
      <c r="DL33" s="31">
        <v>80398</v>
      </c>
      <c r="DM33" s="31">
        <v>68472</v>
      </c>
      <c r="DN33" s="31">
        <v>578</v>
      </c>
      <c r="DO33" s="31">
        <v>126</v>
      </c>
      <c r="DP33" s="31">
        <v>227</v>
      </c>
      <c r="DQ33" s="31">
        <v>23232</v>
      </c>
      <c r="DR33" s="31">
        <v>82455</v>
      </c>
      <c r="DS33" s="30">
        <v>51397</v>
      </c>
      <c r="DT33" s="31" t="s">
        <v>2</v>
      </c>
      <c r="DU33" s="31" t="s">
        <v>2</v>
      </c>
      <c r="DV33" s="31">
        <v>317</v>
      </c>
      <c r="DW33" s="31">
        <v>85638</v>
      </c>
      <c r="DX33" s="31">
        <v>99055</v>
      </c>
      <c r="DY33" s="31">
        <v>12007</v>
      </c>
      <c r="DZ33" s="60">
        <v>89</v>
      </c>
      <c r="EA33" s="31">
        <v>170</v>
      </c>
      <c r="EB33" s="31">
        <v>197</v>
      </c>
      <c r="EC33" s="31">
        <v>70701</v>
      </c>
      <c r="ED33" s="31">
        <v>107490</v>
      </c>
      <c r="EE33" s="30">
        <v>4338</v>
      </c>
      <c r="EF33" s="31" t="s">
        <v>2</v>
      </c>
      <c r="EG33" s="31">
        <v>11.01</v>
      </c>
      <c r="EH33" s="31">
        <v>17400.560000000001</v>
      </c>
      <c r="EI33" s="31">
        <v>135285</v>
      </c>
      <c r="EJ33" s="31">
        <v>75098.55</v>
      </c>
      <c r="EK33" s="31">
        <v>72405.649999999994</v>
      </c>
      <c r="EL33" s="31">
        <v>9351.52</v>
      </c>
      <c r="EM33" s="31">
        <v>59.28</v>
      </c>
      <c r="EN33" s="31" t="s">
        <v>2</v>
      </c>
      <c r="EO33" s="31">
        <v>111.25</v>
      </c>
      <c r="EP33" s="31" t="s">
        <v>2</v>
      </c>
      <c r="EQ33" s="30" t="s">
        <v>2</v>
      </c>
      <c r="ER33" s="31" t="s">
        <v>2</v>
      </c>
      <c r="ES33" s="31" t="s">
        <v>2</v>
      </c>
      <c r="ET33" s="31">
        <v>134106.48000000001</v>
      </c>
      <c r="EU33" s="31">
        <v>125498.09</v>
      </c>
      <c r="EV33" s="31">
        <v>32552.6</v>
      </c>
      <c r="EW33" s="31">
        <v>26907</v>
      </c>
      <c r="EX33" s="31" t="s">
        <v>2</v>
      </c>
      <c r="EY33" s="31" t="s">
        <v>2</v>
      </c>
      <c r="EZ33" s="31" t="s">
        <v>2</v>
      </c>
      <c r="FA33" s="31">
        <v>43492</v>
      </c>
      <c r="FB33" s="31">
        <v>54817</v>
      </c>
      <c r="FC33" s="30">
        <v>15535</v>
      </c>
      <c r="FD33" s="31" t="s">
        <v>2</v>
      </c>
      <c r="FE33" s="31" t="s">
        <v>2</v>
      </c>
      <c r="FF33" s="31">
        <v>8</v>
      </c>
      <c r="FG33" s="31" t="s">
        <v>2</v>
      </c>
      <c r="FH33" s="31">
        <v>46152</v>
      </c>
      <c r="FI33" s="31">
        <v>93902</v>
      </c>
      <c r="FJ33" s="31">
        <v>81</v>
      </c>
      <c r="FK33" s="31" t="s">
        <v>2</v>
      </c>
      <c r="FL33" s="31" t="s">
        <v>2</v>
      </c>
      <c r="FM33" s="31">
        <v>23613</v>
      </c>
      <c r="FN33" s="32">
        <v>45946</v>
      </c>
      <c r="FO33" s="31">
        <v>89008.62</v>
      </c>
      <c r="FP33" s="31" t="s">
        <v>2</v>
      </c>
      <c r="FQ33" s="31" t="s">
        <v>2</v>
      </c>
      <c r="FR33" s="31">
        <v>37436.269999999997</v>
      </c>
      <c r="FS33" s="31">
        <v>91061.84</v>
      </c>
      <c r="FT33" s="31">
        <v>46671.96</v>
      </c>
      <c r="FU33" s="31">
        <v>39607.19</v>
      </c>
      <c r="FV33" s="31">
        <v>96.36</v>
      </c>
      <c r="FW33" s="31" t="s">
        <v>2</v>
      </c>
      <c r="FX33" s="31">
        <v>531.96</v>
      </c>
      <c r="FY33" s="31">
        <v>329.55</v>
      </c>
      <c r="FZ33" s="31" t="s">
        <v>2</v>
      </c>
      <c r="GA33" s="30">
        <v>3711.85</v>
      </c>
      <c r="GB33" s="31" t="s">
        <v>2</v>
      </c>
      <c r="GC33" s="31">
        <v>204.88</v>
      </c>
      <c r="GD33" s="31">
        <v>94139.22</v>
      </c>
      <c r="GE33" s="31">
        <v>183639.79</v>
      </c>
      <c r="GF33" s="31">
        <v>48575.41</v>
      </c>
      <c r="GG33" s="31">
        <v>3600</v>
      </c>
      <c r="GH33" s="31" t="s">
        <v>2</v>
      </c>
      <c r="GI33" s="31" t="s">
        <v>2</v>
      </c>
      <c r="GJ33" s="31" t="s">
        <v>2</v>
      </c>
      <c r="GK33" s="77">
        <v>35018.699999999997</v>
      </c>
      <c r="GL33" s="79">
        <v>115680.23</v>
      </c>
      <c r="GM33" s="82">
        <v>19452.52</v>
      </c>
      <c r="GN33" s="77">
        <v>0</v>
      </c>
      <c r="GO33" s="77" t="s">
        <v>2</v>
      </c>
      <c r="GP33" s="31">
        <v>9527.27</v>
      </c>
      <c r="GQ33" s="31">
        <v>124646.2</v>
      </c>
      <c r="GR33" s="31">
        <v>34938.160000000003</v>
      </c>
      <c r="GS33" s="31">
        <v>376.66</v>
      </c>
      <c r="GT33" s="31">
        <v>39.67</v>
      </c>
      <c r="GU33" s="31" t="s">
        <v>2</v>
      </c>
      <c r="GV33" s="31">
        <v>199.03</v>
      </c>
      <c r="GW33" s="31">
        <v>24687.53</v>
      </c>
      <c r="GX33" s="31">
        <v>24413.21</v>
      </c>
      <c r="GY33" s="30" t="s">
        <v>2</v>
      </c>
      <c r="GZ33" s="31" t="s">
        <v>2</v>
      </c>
      <c r="HA33" s="31" t="s">
        <v>2</v>
      </c>
      <c r="HB33" s="31" t="s">
        <v>2</v>
      </c>
      <c r="HC33" s="31">
        <v>72269.62</v>
      </c>
      <c r="HD33" s="31">
        <v>189643.38</v>
      </c>
      <c r="HE33" s="31">
        <v>37271.78</v>
      </c>
      <c r="HF33" s="31" t="s">
        <v>2</v>
      </c>
      <c r="HG33" s="31" t="s">
        <v>2</v>
      </c>
      <c r="HH33" s="31" t="s">
        <v>2</v>
      </c>
      <c r="HI33" s="31">
        <v>53741.99</v>
      </c>
      <c r="HJ33" s="31">
        <v>63993.41</v>
      </c>
      <c r="HK33" s="30">
        <v>35398.400000000001</v>
      </c>
      <c r="HL33" s="31" t="s">
        <v>2</v>
      </c>
      <c r="HM33" s="31" t="s">
        <v>2</v>
      </c>
      <c r="HN33" s="31">
        <v>46785.56</v>
      </c>
      <c r="HO33" s="31">
        <v>140889.29</v>
      </c>
      <c r="HP33" s="84">
        <v>75648.42</v>
      </c>
      <c r="HQ33" s="31" t="s">
        <v>2</v>
      </c>
      <c r="HR33" s="31" t="s">
        <v>2</v>
      </c>
      <c r="HS33" s="31" t="s">
        <v>2</v>
      </c>
      <c r="HT33" s="31"/>
      <c r="HU33" s="31">
        <v>107188.99</v>
      </c>
      <c r="HV33" s="31">
        <v>154667.94</v>
      </c>
      <c r="HW33" s="30">
        <v>5674.68</v>
      </c>
      <c r="HX33" s="31" t="s">
        <v>2</v>
      </c>
      <c r="HY33" s="31" t="s">
        <v>2</v>
      </c>
      <c r="HZ33" s="31" t="s">
        <v>2</v>
      </c>
      <c r="IA33" s="31">
        <v>140030.26999999999</v>
      </c>
      <c r="IB33" s="84">
        <v>60260.54</v>
      </c>
      <c r="IC33" s="31">
        <v>83177.64</v>
      </c>
      <c r="ID33" s="31" t="s">
        <v>2</v>
      </c>
      <c r="IE33" s="31" t="s">
        <v>2</v>
      </c>
      <c r="IF33" s="31" t="s">
        <v>2</v>
      </c>
      <c r="IG33" s="31">
        <v>47568.56</v>
      </c>
      <c r="IH33" s="31">
        <v>101323.33</v>
      </c>
      <c r="II33" s="30">
        <v>70275.8</v>
      </c>
      <c r="IJ33" s="31">
        <v>3979.04</v>
      </c>
      <c r="IK33" s="31" t="s">
        <v>2</v>
      </c>
      <c r="IL33" s="31" t="s">
        <v>2</v>
      </c>
      <c r="IM33" s="31" t="s">
        <v>2</v>
      </c>
      <c r="IN33" s="84">
        <v>4091.51</v>
      </c>
      <c r="IO33" s="31" t="s">
        <v>2</v>
      </c>
      <c r="IP33" s="31">
        <v>653.36</v>
      </c>
      <c r="IQ33" s="31" t="s">
        <v>2</v>
      </c>
      <c r="IR33" s="31">
        <v>48757.39</v>
      </c>
      <c r="IS33" s="31">
        <v>170534.1</v>
      </c>
      <c r="IT33" s="31">
        <v>47443.360000000001</v>
      </c>
      <c r="IU33" s="30">
        <v>40052.870000000003</v>
      </c>
      <c r="IV33" s="31" t="s">
        <v>2</v>
      </c>
      <c r="IW33" s="31" t="s">
        <v>2</v>
      </c>
      <c r="IX33" s="31">
        <v>101330.22</v>
      </c>
      <c r="IY33" s="31">
        <v>127292.15</v>
      </c>
      <c r="IZ33" s="84">
        <v>20235.14</v>
      </c>
      <c r="JA33" s="31" t="s">
        <v>2</v>
      </c>
      <c r="JB33" s="31" t="s">
        <v>2</v>
      </c>
      <c r="JC33" s="31" t="s">
        <v>2</v>
      </c>
      <c r="JD33" s="31" t="s">
        <v>2</v>
      </c>
      <c r="JE33" s="31">
        <v>123316.31</v>
      </c>
      <c r="JF33" s="31">
        <v>100035.83</v>
      </c>
      <c r="JG33" s="69" t="s">
        <v>27</v>
      </c>
      <c r="JH33" s="71"/>
    </row>
    <row r="34" spans="2:272" x14ac:dyDescent="0.2">
      <c r="B34" s="16" t="s">
        <v>17</v>
      </c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1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30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0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2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0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2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0"/>
      <c r="CV34" s="31" t="s">
        <v>2</v>
      </c>
      <c r="CW34" s="31" t="s">
        <v>2</v>
      </c>
      <c r="CX34" s="31" t="s">
        <v>2</v>
      </c>
      <c r="CY34" s="31" t="s">
        <v>2</v>
      </c>
      <c r="CZ34" s="31" t="s">
        <v>2</v>
      </c>
      <c r="DA34" s="31" t="s">
        <v>2</v>
      </c>
      <c r="DB34" s="31" t="s">
        <v>2</v>
      </c>
      <c r="DC34" s="31" t="s">
        <v>2</v>
      </c>
      <c r="DD34" s="31" t="s">
        <v>2</v>
      </c>
      <c r="DE34" s="31" t="s">
        <v>2</v>
      </c>
      <c r="DF34" s="31" t="s">
        <v>2</v>
      </c>
      <c r="DG34" s="30" t="s">
        <v>2</v>
      </c>
      <c r="DH34" s="31" t="s">
        <v>2</v>
      </c>
      <c r="DI34" s="31" t="s">
        <v>2</v>
      </c>
      <c r="DJ34" s="31" t="s">
        <v>2</v>
      </c>
      <c r="DK34" s="31" t="s">
        <v>2</v>
      </c>
      <c r="DL34" s="31" t="s">
        <v>2</v>
      </c>
      <c r="DM34" s="31" t="s">
        <v>2</v>
      </c>
      <c r="DN34" s="31" t="s">
        <v>2</v>
      </c>
      <c r="DO34" s="31" t="s">
        <v>2</v>
      </c>
      <c r="DP34" s="31" t="s">
        <v>2</v>
      </c>
      <c r="DQ34" s="31" t="s">
        <v>2</v>
      </c>
      <c r="DR34" s="31" t="s">
        <v>2</v>
      </c>
      <c r="DS34" s="30" t="s">
        <v>2</v>
      </c>
      <c r="DT34" s="31" t="s">
        <v>2</v>
      </c>
      <c r="DU34" s="31" t="s">
        <v>2</v>
      </c>
      <c r="DV34" s="31" t="s">
        <v>2</v>
      </c>
      <c r="DW34" s="31" t="s">
        <v>2</v>
      </c>
      <c r="DX34" s="31" t="s">
        <v>2</v>
      </c>
      <c r="DY34" s="31" t="s">
        <v>2</v>
      </c>
      <c r="DZ34" s="31" t="s">
        <v>2</v>
      </c>
      <c r="EA34" s="31" t="s">
        <v>2</v>
      </c>
      <c r="EB34" s="31" t="s">
        <v>2</v>
      </c>
      <c r="EC34" s="31" t="s">
        <v>2</v>
      </c>
      <c r="ED34" s="31" t="s">
        <v>2</v>
      </c>
      <c r="EE34" s="30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0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0" t="s">
        <v>2</v>
      </c>
      <c r="FD34" s="31" t="s">
        <v>2</v>
      </c>
      <c r="FE34" s="31" t="s">
        <v>2</v>
      </c>
      <c r="FF34" s="31" t="s">
        <v>2</v>
      </c>
      <c r="FG34" s="31" t="s">
        <v>2</v>
      </c>
      <c r="FH34" s="31" t="s">
        <v>2</v>
      </c>
      <c r="FI34" s="31" t="s">
        <v>2</v>
      </c>
      <c r="FJ34" s="31" t="s">
        <v>2</v>
      </c>
      <c r="FK34" s="31" t="s">
        <v>2</v>
      </c>
      <c r="FL34" s="31" t="s">
        <v>2</v>
      </c>
      <c r="FM34" s="31" t="s">
        <v>2</v>
      </c>
      <c r="FN34" s="32" t="s">
        <v>2</v>
      </c>
      <c r="FO34" s="31" t="s">
        <v>2</v>
      </c>
      <c r="FP34" s="31" t="s">
        <v>2</v>
      </c>
      <c r="FQ34" s="31" t="s">
        <v>2</v>
      </c>
      <c r="FR34" s="31" t="s">
        <v>2</v>
      </c>
      <c r="FS34" s="31" t="s">
        <v>2</v>
      </c>
      <c r="FT34" s="31" t="s">
        <v>2</v>
      </c>
      <c r="FU34" s="31" t="s">
        <v>2</v>
      </c>
      <c r="FV34" s="31" t="s">
        <v>2</v>
      </c>
      <c r="FW34" s="31" t="s">
        <v>2</v>
      </c>
      <c r="FX34" s="31" t="s">
        <v>2</v>
      </c>
      <c r="FY34" s="31" t="s">
        <v>2</v>
      </c>
      <c r="FZ34" s="31" t="s">
        <v>2</v>
      </c>
      <c r="GA34" s="30" t="s">
        <v>2</v>
      </c>
      <c r="GB34" s="31" t="s">
        <v>2</v>
      </c>
      <c r="GC34" s="31" t="s">
        <v>2</v>
      </c>
      <c r="GD34" s="31" t="s">
        <v>2</v>
      </c>
      <c r="GE34" s="31" t="s">
        <v>2</v>
      </c>
      <c r="GF34" s="31" t="s">
        <v>2</v>
      </c>
      <c r="GG34" s="31" t="s">
        <v>2</v>
      </c>
      <c r="GH34" s="31" t="s">
        <v>2</v>
      </c>
      <c r="GI34" s="31" t="s">
        <v>2</v>
      </c>
      <c r="GJ34" s="31" t="s">
        <v>2</v>
      </c>
      <c r="GK34" s="77">
        <v>0</v>
      </c>
      <c r="GL34" s="79">
        <v>0</v>
      </c>
      <c r="GM34" s="82">
        <v>0</v>
      </c>
      <c r="GN34" s="77">
        <v>0</v>
      </c>
      <c r="GO34" s="77" t="s">
        <v>2</v>
      </c>
      <c r="GP34" s="31" t="s">
        <v>2</v>
      </c>
      <c r="GQ34" s="31" t="s">
        <v>2</v>
      </c>
      <c r="GR34" s="31" t="s">
        <v>2</v>
      </c>
      <c r="GS34" s="31" t="s">
        <v>2</v>
      </c>
      <c r="GT34" s="31" t="s">
        <v>2</v>
      </c>
      <c r="GU34" s="31" t="s">
        <v>2</v>
      </c>
      <c r="GV34" s="31" t="s">
        <v>2</v>
      </c>
      <c r="GW34" s="31" t="s">
        <v>2</v>
      </c>
      <c r="GX34" s="31" t="s">
        <v>2</v>
      </c>
      <c r="GY34" s="30" t="s">
        <v>2</v>
      </c>
      <c r="GZ34" s="31" t="s">
        <v>2</v>
      </c>
      <c r="HA34" s="31" t="s">
        <v>2</v>
      </c>
      <c r="HB34" s="31" t="s">
        <v>2</v>
      </c>
      <c r="HC34" s="31" t="s">
        <v>2</v>
      </c>
      <c r="HD34" s="31" t="s">
        <v>2</v>
      </c>
      <c r="HE34" s="31" t="s">
        <v>2</v>
      </c>
      <c r="HF34" s="31" t="s">
        <v>2</v>
      </c>
      <c r="HG34" s="31" t="s">
        <v>2</v>
      </c>
      <c r="HH34" s="31" t="s">
        <v>2</v>
      </c>
      <c r="HI34" s="31" t="s">
        <v>2</v>
      </c>
      <c r="HJ34" s="31" t="s">
        <v>2</v>
      </c>
      <c r="HK34" s="30" t="s">
        <v>2</v>
      </c>
      <c r="HL34" s="31" t="s">
        <v>2</v>
      </c>
      <c r="HM34" s="31" t="s">
        <v>2</v>
      </c>
      <c r="HN34" s="31" t="s">
        <v>2</v>
      </c>
      <c r="HO34" s="31" t="s">
        <v>2</v>
      </c>
      <c r="HP34" s="31" t="s">
        <v>2</v>
      </c>
      <c r="HQ34" s="31" t="s">
        <v>2</v>
      </c>
      <c r="HR34" s="31" t="s">
        <v>2</v>
      </c>
      <c r="HS34" s="31" t="s">
        <v>2</v>
      </c>
      <c r="HT34" s="31" t="s">
        <v>2</v>
      </c>
      <c r="HU34" s="31" t="s">
        <v>2</v>
      </c>
      <c r="HV34" s="31" t="s">
        <v>2</v>
      </c>
      <c r="HW34" s="30" t="s">
        <v>2</v>
      </c>
      <c r="HX34" s="31" t="s">
        <v>2</v>
      </c>
      <c r="HY34" s="31" t="s">
        <v>2</v>
      </c>
      <c r="HZ34" s="31" t="s">
        <v>2</v>
      </c>
      <c r="IA34" s="31" t="s">
        <v>2</v>
      </c>
      <c r="IB34" s="31" t="s">
        <v>2</v>
      </c>
      <c r="IC34" s="31" t="s">
        <v>2</v>
      </c>
      <c r="ID34" s="31" t="s">
        <v>2</v>
      </c>
      <c r="IE34" s="31" t="s">
        <v>2</v>
      </c>
      <c r="IF34" s="31" t="s">
        <v>2</v>
      </c>
      <c r="IG34" s="31" t="s">
        <v>2</v>
      </c>
      <c r="IH34" s="31" t="s">
        <v>2</v>
      </c>
      <c r="II34" s="30" t="s">
        <v>2</v>
      </c>
      <c r="IJ34" s="31" t="s">
        <v>2</v>
      </c>
      <c r="IK34" s="31" t="s">
        <v>2</v>
      </c>
      <c r="IL34" s="31" t="s">
        <v>2</v>
      </c>
      <c r="IM34" s="31" t="s">
        <v>2</v>
      </c>
      <c r="IN34" s="31" t="s">
        <v>2</v>
      </c>
      <c r="IO34" s="31" t="s">
        <v>2</v>
      </c>
      <c r="IP34" s="31" t="s">
        <v>2</v>
      </c>
      <c r="IQ34" s="31" t="s">
        <v>2</v>
      </c>
      <c r="IR34" s="31" t="s">
        <v>2</v>
      </c>
      <c r="IS34" s="31" t="s">
        <v>2</v>
      </c>
      <c r="IT34" s="31" t="s">
        <v>2</v>
      </c>
      <c r="IU34" s="30" t="s">
        <v>2</v>
      </c>
      <c r="IV34" s="31" t="s">
        <v>2</v>
      </c>
      <c r="IW34" s="31" t="s">
        <v>2</v>
      </c>
      <c r="IX34" s="31" t="s">
        <v>2</v>
      </c>
      <c r="IY34" s="31" t="s">
        <v>2</v>
      </c>
      <c r="IZ34" s="31" t="s">
        <v>2</v>
      </c>
      <c r="JA34" s="31" t="s">
        <v>2</v>
      </c>
      <c r="JB34" s="31" t="s">
        <v>2</v>
      </c>
      <c r="JC34" s="31" t="s">
        <v>2</v>
      </c>
      <c r="JD34" s="31" t="s">
        <v>2</v>
      </c>
      <c r="JE34" s="31" t="s">
        <v>2</v>
      </c>
      <c r="JF34" s="31" t="s">
        <v>2</v>
      </c>
      <c r="JG34" s="69" t="s">
        <v>17</v>
      </c>
      <c r="JH34" s="71"/>
    </row>
    <row r="35" spans="2:272" x14ac:dyDescent="0.2">
      <c r="B35" s="16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30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0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2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0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2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0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0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0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0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0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0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2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0"/>
      <c r="GB35" s="31"/>
      <c r="GC35" s="31"/>
      <c r="GD35" s="31"/>
      <c r="GE35" s="31"/>
      <c r="GF35" s="31"/>
      <c r="GG35" s="31"/>
      <c r="GH35" s="31"/>
      <c r="GI35" s="31"/>
      <c r="GJ35" s="31"/>
      <c r="GK35" s="77"/>
      <c r="GL35" s="79"/>
      <c r="GM35" s="82"/>
      <c r="GN35" s="77"/>
      <c r="GO35" s="77"/>
      <c r="GP35" s="31"/>
      <c r="GQ35" s="31"/>
      <c r="GR35" s="31"/>
      <c r="GS35" s="31"/>
      <c r="GT35" s="31"/>
      <c r="GU35" s="31"/>
      <c r="GV35" s="31"/>
      <c r="GW35" s="31"/>
      <c r="GX35" s="31"/>
      <c r="GY35" s="30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0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0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0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0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72"/>
    </row>
    <row r="36" spans="2:272" x14ac:dyDescent="0.2">
      <c r="B36" s="17" t="s">
        <v>31</v>
      </c>
      <c r="C36" s="42">
        <f>SUM(C37:C38)</f>
        <v>0</v>
      </c>
      <c r="D36" s="43">
        <f t="shared" ref="D36:BO36" si="57">SUM(D37:D38)</f>
        <v>0</v>
      </c>
      <c r="E36" s="43">
        <f t="shared" si="57"/>
        <v>0</v>
      </c>
      <c r="F36" s="43">
        <f t="shared" si="57"/>
        <v>138174</v>
      </c>
      <c r="G36" s="43">
        <f t="shared" si="57"/>
        <v>190824</v>
      </c>
      <c r="H36" s="43">
        <f t="shared" si="57"/>
        <v>96456</v>
      </c>
      <c r="I36" s="43">
        <f t="shared" si="57"/>
        <v>10266</v>
      </c>
      <c r="J36" s="43">
        <f t="shared" si="57"/>
        <v>0</v>
      </c>
      <c r="K36" s="43">
        <f t="shared" si="57"/>
        <v>0</v>
      </c>
      <c r="L36" s="43">
        <f t="shared" si="57"/>
        <v>5</v>
      </c>
      <c r="M36" s="43">
        <f t="shared" si="57"/>
        <v>0</v>
      </c>
      <c r="N36" s="44">
        <f t="shared" si="57"/>
        <v>0</v>
      </c>
      <c r="O36" s="43">
        <f t="shared" si="57"/>
        <v>8952</v>
      </c>
      <c r="P36" s="43">
        <f t="shared" si="57"/>
        <v>0</v>
      </c>
      <c r="Q36" s="43">
        <f t="shared" si="57"/>
        <v>0</v>
      </c>
      <c r="R36" s="43">
        <f t="shared" si="57"/>
        <v>94440</v>
      </c>
      <c r="S36" s="43">
        <f t="shared" si="57"/>
        <v>22531</v>
      </c>
      <c r="T36" s="43">
        <f t="shared" si="57"/>
        <v>122433</v>
      </c>
      <c r="U36" s="43">
        <f t="shared" si="57"/>
        <v>52922</v>
      </c>
      <c r="V36" s="43">
        <f t="shared" si="57"/>
        <v>0</v>
      </c>
      <c r="W36" s="43">
        <f t="shared" si="57"/>
        <v>0</v>
      </c>
      <c r="X36" s="43">
        <f t="shared" si="57"/>
        <v>0</v>
      </c>
      <c r="Y36" s="43">
        <f t="shared" si="57"/>
        <v>8423</v>
      </c>
      <c r="Z36" s="43">
        <f t="shared" si="57"/>
        <v>130859</v>
      </c>
      <c r="AA36" s="45">
        <f t="shared" si="57"/>
        <v>0</v>
      </c>
      <c r="AB36" s="46">
        <f t="shared" si="57"/>
        <v>0</v>
      </c>
      <c r="AC36" s="46">
        <f t="shared" si="57"/>
        <v>0</v>
      </c>
      <c r="AD36" s="46">
        <f t="shared" si="57"/>
        <v>291127</v>
      </c>
      <c r="AE36" s="46">
        <f t="shared" si="57"/>
        <v>347863</v>
      </c>
      <c r="AF36" s="46">
        <f t="shared" si="57"/>
        <v>77078</v>
      </c>
      <c r="AG36" s="46">
        <f t="shared" si="57"/>
        <v>100085</v>
      </c>
      <c r="AH36" s="46">
        <f t="shared" si="57"/>
        <v>0</v>
      </c>
      <c r="AI36" s="46">
        <f t="shared" si="57"/>
        <v>0</v>
      </c>
      <c r="AJ36" s="46">
        <f t="shared" si="57"/>
        <v>0</v>
      </c>
      <c r="AK36" s="46">
        <f t="shared" si="57"/>
        <v>405679</v>
      </c>
      <c r="AL36" s="47">
        <f t="shared" si="57"/>
        <v>29914</v>
      </c>
      <c r="AM36" s="46">
        <f t="shared" si="57"/>
        <v>0</v>
      </c>
      <c r="AN36" s="46">
        <f t="shared" si="57"/>
        <v>0</v>
      </c>
      <c r="AO36" s="46">
        <f t="shared" si="57"/>
        <v>52849</v>
      </c>
      <c r="AP36" s="46">
        <f t="shared" si="57"/>
        <v>53416</v>
      </c>
      <c r="AQ36" s="46">
        <f t="shared" si="57"/>
        <v>161920</v>
      </c>
      <c r="AR36" s="46">
        <f t="shared" si="57"/>
        <v>214525</v>
      </c>
      <c r="AS36" s="46">
        <f t="shared" si="57"/>
        <v>0</v>
      </c>
      <c r="AT36" s="46">
        <f t="shared" si="57"/>
        <v>0</v>
      </c>
      <c r="AU36" s="46">
        <f t="shared" si="57"/>
        <v>0</v>
      </c>
      <c r="AV36" s="46">
        <f t="shared" si="57"/>
        <v>0</v>
      </c>
      <c r="AW36" s="46">
        <f t="shared" si="57"/>
        <v>94866</v>
      </c>
      <c r="AX36" s="46">
        <f t="shared" si="57"/>
        <v>79083</v>
      </c>
      <c r="AY36" s="45">
        <f t="shared" si="57"/>
        <v>0</v>
      </c>
      <c r="AZ36" s="46">
        <f t="shared" si="57"/>
        <v>0</v>
      </c>
      <c r="BA36" s="46">
        <f t="shared" si="57"/>
        <v>0</v>
      </c>
      <c r="BB36" s="46">
        <f t="shared" si="57"/>
        <v>97838</v>
      </c>
      <c r="BC36" s="46">
        <f t="shared" si="57"/>
        <v>198576</v>
      </c>
      <c r="BD36" s="46">
        <f t="shared" si="57"/>
        <v>143296</v>
      </c>
      <c r="BE36" s="46">
        <f t="shared" si="57"/>
        <v>0</v>
      </c>
      <c r="BF36" s="46">
        <f t="shared" si="57"/>
        <v>0</v>
      </c>
      <c r="BG36" s="46">
        <f t="shared" si="57"/>
        <v>0</v>
      </c>
      <c r="BH36" s="46">
        <f t="shared" si="57"/>
        <v>0</v>
      </c>
      <c r="BI36" s="46">
        <f t="shared" si="57"/>
        <v>92109</v>
      </c>
      <c r="BJ36" s="47">
        <f t="shared" si="57"/>
        <v>11134</v>
      </c>
      <c r="BK36" s="46">
        <f t="shared" si="57"/>
        <v>0</v>
      </c>
      <c r="BL36" s="46">
        <f t="shared" si="57"/>
        <v>0</v>
      </c>
      <c r="BM36" s="46">
        <f t="shared" si="57"/>
        <v>0</v>
      </c>
      <c r="BN36" s="46">
        <f t="shared" si="57"/>
        <v>219225</v>
      </c>
      <c r="BO36" s="46">
        <f t="shared" si="57"/>
        <v>97980</v>
      </c>
      <c r="BP36" s="46">
        <f t="shared" ref="BP36:EA36" si="58">SUM(BP37:BP38)</f>
        <v>149650</v>
      </c>
      <c r="BQ36" s="46">
        <f t="shared" si="58"/>
        <v>0</v>
      </c>
      <c r="BR36" s="46">
        <f t="shared" si="58"/>
        <v>0</v>
      </c>
      <c r="BS36" s="46">
        <f t="shared" si="58"/>
        <v>0</v>
      </c>
      <c r="BT36" s="46">
        <f t="shared" si="58"/>
        <v>0</v>
      </c>
      <c r="BU36" s="46">
        <f t="shared" si="58"/>
        <v>169467</v>
      </c>
      <c r="BV36" s="46">
        <f t="shared" si="58"/>
        <v>164570</v>
      </c>
      <c r="BW36" s="45">
        <f t="shared" si="58"/>
        <v>0</v>
      </c>
      <c r="BX36" s="46">
        <f t="shared" si="58"/>
        <v>0</v>
      </c>
      <c r="BY36" s="46">
        <f t="shared" si="58"/>
        <v>0</v>
      </c>
      <c r="BZ36" s="46">
        <f t="shared" si="58"/>
        <v>165078</v>
      </c>
      <c r="CA36" s="46">
        <f t="shared" si="58"/>
        <v>268838</v>
      </c>
      <c r="CB36" s="46">
        <f t="shared" si="58"/>
        <v>142079</v>
      </c>
      <c r="CC36" s="46">
        <f t="shared" si="58"/>
        <v>0</v>
      </c>
      <c r="CD36" s="46">
        <f t="shared" si="58"/>
        <v>0</v>
      </c>
      <c r="CE36" s="46">
        <f t="shared" si="58"/>
        <v>0</v>
      </c>
      <c r="CF36" s="46">
        <f t="shared" si="58"/>
        <v>0</v>
      </c>
      <c r="CG36" s="46">
        <f t="shared" si="58"/>
        <v>229783</v>
      </c>
      <c r="CH36" s="47">
        <f t="shared" si="58"/>
        <v>302817</v>
      </c>
      <c r="CI36" s="46">
        <f t="shared" si="58"/>
        <v>97875.839999999997</v>
      </c>
      <c r="CJ36" s="46">
        <f t="shared" si="58"/>
        <v>0</v>
      </c>
      <c r="CK36" s="46">
        <f t="shared" si="58"/>
        <v>0</v>
      </c>
      <c r="CL36" s="46">
        <f t="shared" si="58"/>
        <v>0</v>
      </c>
      <c r="CM36" s="46">
        <f t="shared" si="58"/>
        <v>228152.91</v>
      </c>
      <c r="CN36" s="46">
        <f t="shared" si="58"/>
        <v>143453.15</v>
      </c>
      <c r="CO36" s="46">
        <f t="shared" si="58"/>
        <v>90.42</v>
      </c>
      <c r="CP36" s="46">
        <f t="shared" si="58"/>
        <v>0</v>
      </c>
      <c r="CQ36" s="46">
        <f t="shared" si="58"/>
        <v>0</v>
      </c>
      <c r="CR36" s="46">
        <f t="shared" si="58"/>
        <v>0</v>
      </c>
      <c r="CS36" s="46">
        <f t="shared" si="58"/>
        <v>29524.345000000001</v>
      </c>
      <c r="CT36" s="46">
        <f t="shared" si="58"/>
        <v>4634.04</v>
      </c>
      <c r="CU36" s="45">
        <f t="shared" si="58"/>
        <v>138878</v>
      </c>
      <c r="CV36" s="46">
        <f t="shared" si="58"/>
        <v>0</v>
      </c>
      <c r="CW36" s="46">
        <f t="shared" si="58"/>
        <v>0</v>
      </c>
      <c r="CX36" s="46">
        <f t="shared" si="58"/>
        <v>429263</v>
      </c>
      <c r="CY36" s="46">
        <f t="shared" si="58"/>
        <v>344540</v>
      </c>
      <c r="CZ36" s="46">
        <f t="shared" si="58"/>
        <v>260762</v>
      </c>
      <c r="DA36" s="46">
        <f t="shared" si="58"/>
        <v>23088</v>
      </c>
      <c r="DB36" s="46">
        <f t="shared" si="58"/>
        <v>0</v>
      </c>
      <c r="DC36" s="46">
        <f t="shared" si="58"/>
        <v>0</v>
      </c>
      <c r="DD36" s="46">
        <f t="shared" si="58"/>
        <v>0</v>
      </c>
      <c r="DE36" s="46">
        <f t="shared" si="58"/>
        <v>100585</v>
      </c>
      <c r="DF36" s="46">
        <f t="shared" si="58"/>
        <v>249802</v>
      </c>
      <c r="DG36" s="45">
        <f t="shared" si="58"/>
        <v>31836</v>
      </c>
      <c r="DH36" s="46">
        <f t="shared" si="58"/>
        <v>274</v>
      </c>
      <c r="DI36" s="46">
        <f t="shared" si="58"/>
        <v>200</v>
      </c>
      <c r="DJ36" s="46">
        <f t="shared" si="58"/>
        <v>490</v>
      </c>
      <c r="DK36" s="46">
        <f t="shared" si="58"/>
        <v>240492</v>
      </c>
      <c r="DL36" s="46">
        <f t="shared" si="58"/>
        <v>69718</v>
      </c>
      <c r="DM36" s="46">
        <f t="shared" si="58"/>
        <v>139161</v>
      </c>
      <c r="DN36" s="46">
        <f t="shared" si="58"/>
        <v>1301</v>
      </c>
      <c r="DO36" s="46">
        <f t="shared" si="58"/>
        <v>3389</v>
      </c>
      <c r="DP36" s="46">
        <f t="shared" si="58"/>
        <v>994</v>
      </c>
      <c r="DQ36" s="46">
        <f t="shared" si="58"/>
        <v>48499</v>
      </c>
      <c r="DR36" s="46">
        <f t="shared" si="58"/>
        <v>114664</v>
      </c>
      <c r="DS36" s="45">
        <f t="shared" si="58"/>
        <v>16618</v>
      </c>
      <c r="DT36" s="46">
        <f t="shared" si="58"/>
        <v>260</v>
      </c>
      <c r="DU36" s="46">
        <f t="shared" si="58"/>
        <v>144</v>
      </c>
      <c r="DV36" s="46">
        <f t="shared" si="58"/>
        <v>517</v>
      </c>
      <c r="DW36" s="46">
        <f t="shared" si="58"/>
        <v>184259</v>
      </c>
      <c r="DX36" s="46">
        <f t="shared" si="58"/>
        <v>171882</v>
      </c>
      <c r="DY36" s="46">
        <f t="shared" si="58"/>
        <v>2731</v>
      </c>
      <c r="DZ36" s="46">
        <f t="shared" si="58"/>
        <v>294</v>
      </c>
      <c r="EA36" s="46">
        <f t="shared" si="58"/>
        <v>397</v>
      </c>
      <c r="EB36" s="46">
        <f>SUM(EB37:EB38)</f>
        <v>23</v>
      </c>
      <c r="EC36" s="46">
        <f>SUM(EC37:EC38)</f>
        <v>160119</v>
      </c>
      <c r="ED36" s="46">
        <f>SUM(ED37:ED38)</f>
        <v>4772</v>
      </c>
      <c r="EE36" s="45">
        <f t="shared" ref="EE36:EN36" si="59">SUM(EE37:EE38)</f>
        <v>0</v>
      </c>
      <c r="EF36" s="46">
        <f t="shared" si="59"/>
        <v>102.9</v>
      </c>
      <c r="EG36" s="46">
        <f t="shared" si="59"/>
        <v>64.8</v>
      </c>
      <c r="EH36" s="46">
        <f t="shared" si="59"/>
        <v>78492.75</v>
      </c>
      <c r="EI36" s="46">
        <f t="shared" si="59"/>
        <v>196991.88</v>
      </c>
      <c r="EJ36" s="46">
        <f t="shared" si="59"/>
        <v>50805.11</v>
      </c>
      <c r="EK36" s="46">
        <f t="shared" si="59"/>
        <v>144138.66999999998</v>
      </c>
      <c r="EL36" s="46">
        <f t="shared" si="59"/>
        <v>219.5</v>
      </c>
      <c r="EM36" s="46">
        <f t="shared" si="59"/>
        <v>149.69999999999999</v>
      </c>
      <c r="EN36" s="46">
        <f t="shared" si="59"/>
        <v>118.91</v>
      </c>
      <c r="EO36" s="46">
        <f t="shared" ref="EO36:ET36" si="60">SUM(EO37:EO38)</f>
        <v>169</v>
      </c>
      <c r="EP36" s="46">
        <f t="shared" si="60"/>
        <v>19.940000000000001</v>
      </c>
      <c r="EQ36" s="45">
        <f t="shared" si="60"/>
        <v>0</v>
      </c>
      <c r="ER36" s="46">
        <f t="shared" si="60"/>
        <v>0</v>
      </c>
      <c r="ES36" s="46">
        <f t="shared" si="60"/>
        <v>0</v>
      </c>
      <c r="ET36" s="46">
        <f t="shared" si="60"/>
        <v>302053.96000000002</v>
      </c>
      <c r="EU36" s="46">
        <f t="shared" ref="EU36:FZ36" si="61">SUM(EU37:EU38)</f>
        <v>314660.47999999998</v>
      </c>
      <c r="EV36" s="46">
        <f t="shared" si="61"/>
        <v>101202.07</v>
      </c>
      <c r="EW36" s="46">
        <f t="shared" si="61"/>
        <v>6280</v>
      </c>
      <c r="EX36" s="46">
        <f t="shared" si="61"/>
        <v>0</v>
      </c>
      <c r="EY36" s="46">
        <f t="shared" si="61"/>
        <v>0</v>
      </c>
      <c r="EZ36" s="46">
        <f t="shared" si="61"/>
        <v>0</v>
      </c>
      <c r="FA36" s="46">
        <f t="shared" si="61"/>
        <v>135444</v>
      </c>
      <c r="FB36" s="46">
        <f t="shared" si="61"/>
        <v>154609</v>
      </c>
      <c r="FC36" s="21">
        <f t="shared" si="61"/>
        <v>39717</v>
      </c>
      <c r="FD36" s="22">
        <f t="shared" si="61"/>
        <v>0</v>
      </c>
      <c r="FE36" s="22">
        <f t="shared" si="61"/>
        <v>0</v>
      </c>
      <c r="FF36" s="22">
        <f t="shared" si="61"/>
        <v>0</v>
      </c>
      <c r="FG36" s="22">
        <f t="shared" si="61"/>
        <v>0</v>
      </c>
      <c r="FH36" s="22">
        <f t="shared" si="61"/>
        <v>59110</v>
      </c>
      <c r="FI36" s="22">
        <f t="shared" si="61"/>
        <v>189275</v>
      </c>
      <c r="FJ36" s="22">
        <f t="shared" si="61"/>
        <v>0</v>
      </c>
      <c r="FK36" s="22">
        <f t="shared" si="61"/>
        <v>0</v>
      </c>
      <c r="FL36" s="22">
        <f t="shared" si="61"/>
        <v>0</v>
      </c>
      <c r="FM36" s="22">
        <f t="shared" si="61"/>
        <v>4862</v>
      </c>
      <c r="FN36" s="23">
        <f t="shared" si="61"/>
        <v>4425</v>
      </c>
      <c r="FO36" s="22">
        <f t="shared" si="61"/>
        <v>84360.11</v>
      </c>
      <c r="FP36" s="22">
        <f t="shared" si="61"/>
        <v>0</v>
      </c>
      <c r="FQ36" s="22">
        <f t="shared" si="61"/>
        <v>311.7</v>
      </c>
      <c r="FR36" s="22">
        <f t="shared" si="61"/>
        <v>54285.61</v>
      </c>
      <c r="FS36" s="22">
        <f t="shared" si="61"/>
        <v>256602.7</v>
      </c>
      <c r="FT36" s="22">
        <f t="shared" si="61"/>
        <v>172324.7</v>
      </c>
      <c r="FU36" s="22">
        <f t="shared" si="61"/>
        <v>44139.14</v>
      </c>
      <c r="FV36" s="22">
        <f t="shared" si="61"/>
        <v>125.95</v>
      </c>
      <c r="FW36" s="22">
        <f t="shared" si="61"/>
        <v>0</v>
      </c>
      <c r="FX36" s="22">
        <f t="shared" si="61"/>
        <v>0</v>
      </c>
      <c r="FY36" s="22">
        <f t="shared" si="61"/>
        <v>22.57</v>
      </c>
      <c r="FZ36" s="22">
        <f t="shared" si="61"/>
        <v>0</v>
      </c>
      <c r="GA36" s="21">
        <v>0</v>
      </c>
      <c r="GB36" s="22">
        <v>0</v>
      </c>
      <c r="GC36" s="22">
        <v>0</v>
      </c>
      <c r="GD36" s="22">
        <v>118658.56</v>
      </c>
      <c r="GE36" s="22">
        <v>149129</v>
      </c>
      <c r="GF36" s="22">
        <v>130853.57</v>
      </c>
      <c r="GG36" s="22">
        <v>0</v>
      </c>
      <c r="GH36" s="22">
        <f t="shared" ref="GH36:HJ36" si="62">SUM(GH37:GH38)</f>
        <v>310.42</v>
      </c>
      <c r="GI36" s="22">
        <v>0</v>
      </c>
      <c r="GJ36" s="22">
        <f t="shared" si="62"/>
        <v>0</v>
      </c>
      <c r="GK36" s="76">
        <f t="shared" si="62"/>
        <v>166560.65000000002</v>
      </c>
      <c r="GL36" s="78">
        <f t="shared" si="62"/>
        <v>94722.55</v>
      </c>
      <c r="GM36" s="81">
        <v>12648.070000000002</v>
      </c>
      <c r="GN36" s="76">
        <f t="shared" si="62"/>
        <v>0</v>
      </c>
      <c r="GO36" s="76">
        <f t="shared" si="62"/>
        <v>0</v>
      </c>
      <c r="GP36" s="22">
        <f t="shared" si="62"/>
        <v>18426.86</v>
      </c>
      <c r="GQ36" s="22">
        <v>154166.87</v>
      </c>
      <c r="GR36" s="22">
        <v>181401.76</v>
      </c>
      <c r="GS36" s="22">
        <v>0</v>
      </c>
      <c r="GT36" s="22">
        <v>0</v>
      </c>
      <c r="GU36" s="22">
        <v>0</v>
      </c>
      <c r="GV36" s="22">
        <v>0</v>
      </c>
      <c r="GW36" s="22">
        <v>15632.86</v>
      </c>
      <c r="GX36" s="22">
        <v>3232.05</v>
      </c>
      <c r="GY36" s="21">
        <f t="shared" si="62"/>
        <v>0</v>
      </c>
      <c r="GZ36" s="22">
        <f t="shared" si="62"/>
        <v>0</v>
      </c>
      <c r="HA36" s="22">
        <v>0</v>
      </c>
      <c r="HB36" s="22">
        <v>0</v>
      </c>
      <c r="HC36" s="22">
        <f t="shared" si="62"/>
        <v>39391.94</v>
      </c>
      <c r="HD36" s="22">
        <f t="shared" si="62"/>
        <v>73753.789999999994</v>
      </c>
      <c r="HE36" s="22">
        <f t="shared" si="62"/>
        <v>4501.75</v>
      </c>
      <c r="HF36" s="22">
        <f t="shared" si="62"/>
        <v>0</v>
      </c>
      <c r="HG36" s="22">
        <f t="shared" si="62"/>
        <v>0</v>
      </c>
      <c r="HH36" s="22">
        <f t="shared" si="62"/>
        <v>0</v>
      </c>
      <c r="HI36" s="22">
        <f t="shared" si="62"/>
        <v>123137.88</v>
      </c>
      <c r="HJ36" s="22">
        <f t="shared" si="62"/>
        <v>28914.7</v>
      </c>
      <c r="HK36" s="21">
        <f t="shared" ref="HK36:HU36" si="63">SUM(HK37:HK38)</f>
        <v>35421.58</v>
      </c>
      <c r="HL36" s="22">
        <f t="shared" si="63"/>
        <v>145</v>
      </c>
      <c r="HM36" s="22">
        <f t="shared" si="63"/>
        <v>21</v>
      </c>
      <c r="HN36" s="22">
        <f t="shared" si="63"/>
        <v>32561.690000000002</v>
      </c>
      <c r="HO36" s="22">
        <f t="shared" si="63"/>
        <v>128653.77</v>
      </c>
      <c r="HP36" s="22">
        <f t="shared" si="63"/>
        <v>42895.619999999995</v>
      </c>
      <c r="HQ36" s="22">
        <f t="shared" si="63"/>
        <v>0</v>
      </c>
      <c r="HR36" s="22">
        <f t="shared" si="63"/>
        <v>0</v>
      </c>
      <c r="HS36" s="22">
        <f t="shared" si="63"/>
        <v>0</v>
      </c>
      <c r="HT36" s="22">
        <f t="shared" si="63"/>
        <v>0</v>
      </c>
      <c r="HU36" s="22">
        <f t="shared" si="63"/>
        <v>81842.23000000001</v>
      </c>
      <c r="HV36" s="22">
        <f>SUM(HV37:HV38)</f>
        <v>184468.41999999998</v>
      </c>
      <c r="HW36" s="21">
        <f>SUM(HW37:HW38)</f>
        <v>346.28</v>
      </c>
      <c r="HX36" s="22">
        <f t="shared" ref="HX36:IF36" si="64">SUM(HX37:HX38)</f>
        <v>0</v>
      </c>
      <c r="HY36" s="22">
        <f t="shared" si="64"/>
        <v>0</v>
      </c>
      <c r="HZ36" s="22">
        <f t="shared" si="64"/>
        <v>0</v>
      </c>
      <c r="IA36" s="22">
        <f t="shared" si="64"/>
        <v>254362.41999999998</v>
      </c>
      <c r="IB36" s="22">
        <f t="shared" si="64"/>
        <v>35890.11</v>
      </c>
      <c r="IC36" s="22">
        <f t="shared" si="64"/>
        <v>21326.080000000002</v>
      </c>
      <c r="ID36" s="22">
        <f t="shared" si="64"/>
        <v>0</v>
      </c>
      <c r="IE36" s="22">
        <f t="shared" si="64"/>
        <v>0</v>
      </c>
      <c r="IF36" s="22">
        <f t="shared" si="64"/>
        <v>0</v>
      </c>
      <c r="IG36" s="22">
        <f>SUM(IG37:IG38)</f>
        <v>21662.79</v>
      </c>
      <c r="IH36" s="22">
        <f>SUM(IH37:IH38)</f>
        <v>43037.24</v>
      </c>
      <c r="II36" s="21">
        <f>SUM(II37:II38)</f>
        <v>77846.38</v>
      </c>
      <c r="IJ36" s="22">
        <f t="shared" ref="IJ36:IR36" si="65">SUM(IJ37:IJ38)</f>
        <v>1577.54</v>
      </c>
      <c r="IK36" s="22">
        <f t="shared" si="65"/>
        <v>0</v>
      </c>
      <c r="IL36" s="22">
        <f t="shared" si="65"/>
        <v>0</v>
      </c>
      <c r="IM36" s="22">
        <f t="shared" si="65"/>
        <v>0</v>
      </c>
      <c r="IN36" s="22">
        <f t="shared" si="65"/>
        <v>43.85</v>
      </c>
      <c r="IO36" s="22">
        <f t="shared" si="65"/>
        <v>4.05</v>
      </c>
      <c r="IP36" s="22">
        <f t="shared" si="65"/>
        <v>160.62</v>
      </c>
      <c r="IQ36" s="22">
        <f t="shared" si="65"/>
        <v>3.5</v>
      </c>
      <c r="IR36" s="22">
        <f t="shared" si="65"/>
        <v>4277.5700000000006</v>
      </c>
      <c r="IS36" s="22">
        <f>SUM(IS37:IS38)</f>
        <v>35850.159999999996</v>
      </c>
      <c r="IT36" s="22">
        <f>SUM(IT37:IT38)</f>
        <v>43835.11</v>
      </c>
      <c r="IU36" s="21">
        <f>SUM(IU37:IU38)</f>
        <v>13043.16</v>
      </c>
      <c r="IV36" s="22">
        <f t="shared" ref="IV36:JB36" si="66">SUM(IV37:IV38)</f>
        <v>0</v>
      </c>
      <c r="IW36" s="22">
        <f t="shared" si="66"/>
        <v>0</v>
      </c>
      <c r="IX36" s="22">
        <f t="shared" si="66"/>
        <v>45653.46</v>
      </c>
      <c r="IY36" s="22">
        <f t="shared" si="66"/>
        <v>102696.88</v>
      </c>
      <c r="IZ36" s="22">
        <f t="shared" si="66"/>
        <v>10966.03</v>
      </c>
      <c r="JA36" s="22">
        <f t="shared" si="66"/>
        <v>0</v>
      </c>
      <c r="JB36" s="22">
        <f t="shared" si="66"/>
        <v>0</v>
      </c>
      <c r="JC36" s="22">
        <f t="shared" ref="JC36:JD36" si="67">SUM(JC37:JC38)</f>
        <v>0</v>
      </c>
      <c r="JD36" s="22">
        <f t="shared" si="67"/>
        <v>44</v>
      </c>
      <c r="JE36" s="22">
        <f t="shared" ref="JE36:JF36" si="68">SUM(JE37:JE38)</f>
        <v>126712.20999999999</v>
      </c>
      <c r="JF36" s="22">
        <f t="shared" si="68"/>
        <v>55975.7</v>
      </c>
      <c r="JG36" s="73" t="s">
        <v>31</v>
      </c>
      <c r="JI36" s="63"/>
      <c r="JJ36" s="63"/>
      <c r="JK36" s="64"/>
      <c r="JL36" s="63"/>
    </row>
    <row r="37" spans="2:272" x14ac:dyDescent="0.2">
      <c r="B37" s="16" t="s">
        <v>18</v>
      </c>
      <c r="C37" s="24" t="s">
        <v>2</v>
      </c>
      <c r="D37" s="25" t="s">
        <v>2</v>
      </c>
      <c r="E37" s="25" t="s">
        <v>2</v>
      </c>
      <c r="F37" s="25">
        <v>41618</v>
      </c>
      <c r="G37" s="25">
        <v>23686</v>
      </c>
      <c r="H37" s="25">
        <v>28383</v>
      </c>
      <c r="I37" s="25">
        <v>10266</v>
      </c>
      <c r="J37" s="25" t="s">
        <v>2</v>
      </c>
      <c r="K37" s="25" t="s">
        <v>2</v>
      </c>
      <c r="L37" s="25">
        <v>5</v>
      </c>
      <c r="M37" s="25" t="s">
        <v>2</v>
      </c>
      <c r="N37" s="26" t="s">
        <v>2</v>
      </c>
      <c r="O37" s="25">
        <v>278</v>
      </c>
      <c r="P37" s="25" t="s">
        <v>2</v>
      </c>
      <c r="Q37" s="25" t="s">
        <v>2</v>
      </c>
      <c r="R37" s="25">
        <v>58233</v>
      </c>
      <c r="S37" s="25">
        <v>104</v>
      </c>
      <c r="T37" s="25">
        <v>38699</v>
      </c>
      <c r="U37" s="25">
        <v>13257</v>
      </c>
      <c r="V37" s="25" t="s">
        <v>2</v>
      </c>
      <c r="W37" s="25" t="s">
        <v>2</v>
      </c>
      <c r="X37" s="25" t="s">
        <v>2</v>
      </c>
      <c r="Y37" s="25">
        <v>8423</v>
      </c>
      <c r="Z37" s="25">
        <v>59948</v>
      </c>
      <c r="AA37" s="27" t="s">
        <v>2</v>
      </c>
      <c r="AB37" s="28" t="s">
        <v>2</v>
      </c>
      <c r="AC37" s="28" t="s">
        <v>2</v>
      </c>
      <c r="AD37" s="28">
        <v>81944</v>
      </c>
      <c r="AE37" s="28">
        <v>92127</v>
      </c>
      <c r="AF37" s="28">
        <v>13548</v>
      </c>
      <c r="AG37" s="28">
        <v>16145</v>
      </c>
      <c r="AH37" s="28" t="s">
        <v>2</v>
      </c>
      <c r="AI37" s="28" t="s">
        <v>2</v>
      </c>
      <c r="AJ37" s="28" t="s">
        <v>2</v>
      </c>
      <c r="AK37" s="28">
        <v>101555</v>
      </c>
      <c r="AL37" s="29">
        <v>6374</v>
      </c>
      <c r="AM37" s="28" t="s">
        <v>2</v>
      </c>
      <c r="AN37" s="28" t="s">
        <v>2</v>
      </c>
      <c r="AO37" s="28">
        <v>13940</v>
      </c>
      <c r="AP37" s="28">
        <v>13467</v>
      </c>
      <c r="AQ37" s="28">
        <v>44907</v>
      </c>
      <c r="AR37" s="28">
        <v>61348</v>
      </c>
      <c r="AS37" s="28" t="s">
        <v>2</v>
      </c>
      <c r="AT37" s="28" t="s">
        <v>2</v>
      </c>
      <c r="AU37" s="28" t="s">
        <v>2</v>
      </c>
      <c r="AV37" s="28" t="s">
        <v>2</v>
      </c>
      <c r="AW37" s="28">
        <v>22690</v>
      </c>
      <c r="AX37" s="28">
        <v>18361</v>
      </c>
      <c r="AY37" s="27" t="s">
        <v>2</v>
      </c>
      <c r="AZ37" s="28" t="s">
        <v>2</v>
      </c>
      <c r="BA37" s="28" t="s">
        <v>2</v>
      </c>
      <c r="BB37" s="28">
        <v>33311</v>
      </c>
      <c r="BC37" s="28">
        <v>71167</v>
      </c>
      <c r="BD37" s="28">
        <v>46926</v>
      </c>
      <c r="BE37" s="28" t="s">
        <v>2</v>
      </c>
      <c r="BF37" s="28" t="s">
        <v>2</v>
      </c>
      <c r="BG37" s="28" t="s">
        <v>2</v>
      </c>
      <c r="BH37" s="28" t="s">
        <v>2</v>
      </c>
      <c r="BI37" s="28">
        <v>31942</v>
      </c>
      <c r="BJ37" s="29">
        <v>4753</v>
      </c>
      <c r="BK37" s="28" t="s">
        <v>2</v>
      </c>
      <c r="BL37" s="28" t="s">
        <v>2</v>
      </c>
      <c r="BM37" s="28" t="s">
        <v>2</v>
      </c>
      <c r="BN37" s="28">
        <v>79568</v>
      </c>
      <c r="BO37" s="28">
        <v>39511</v>
      </c>
      <c r="BP37" s="28">
        <v>51026</v>
      </c>
      <c r="BQ37" s="28" t="s">
        <v>2</v>
      </c>
      <c r="BR37" s="28" t="s">
        <v>2</v>
      </c>
      <c r="BS37" s="28" t="s">
        <v>2</v>
      </c>
      <c r="BT37" s="28" t="s">
        <v>2</v>
      </c>
      <c r="BU37" s="28">
        <v>78358</v>
      </c>
      <c r="BV37" s="28">
        <v>60124</v>
      </c>
      <c r="BW37" s="27" t="s">
        <v>2</v>
      </c>
      <c r="BX37" s="28" t="s">
        <v>2</v>
      </c>
      <c r="BY37" s="28" t="s">
        <v>2</v>
      </c>
      <c r="BZ37" s="28">
        <v>52472</v>
      </c>
      <c r="CA37" s="28">
        <v>57492</v>
      </c>
      <c r="CB37" s="28">
        <v>24441</v>
      </c>
      <c r="CC37" s="28" t="s">
        <v>2</v>
      </c>
      <c r="CD37" s="28" t="s">
        <v>2</v>
      </c>
      <c r="CE37" s="28" t="s">
        <v>2</v>
      </c>
      <c r="CF37" s="28" t="s">
        <v>2</v>
      </c>
      <c r="CG37" s="28">
        <v>60759</v>
      </c>
      <c r="CH37" s="29">
        <v>95729</v>
      </c>
      <c r="CI37" s="28">
        <v>31671.84</v>
      </c>
      <c r="CJ37" s="28" t="s">
        <v>2</v>
      </c>
      <c r="CK37" s="28" t="s">
        <v>2</v>
      </c>
      <c r="CL37" s="28" t="s">
        <v>2</v>
      </c>
      <c r="CM37" s="28">
        <v>63049.91</v>
      </c>
      <c r="CN37" s="28">
        <v>35458</v>
      </c>
      <c r="CO37" s="28" t="s">
        <v>2</v>
      </c>
      <c r="CP37" s="28" t="s">
        <v>2</v>
      </c>
      <c r="CQ37" s="28" t="s">
        <v>2</v>
      </c>
      <c r="CR37" s="28" t="s">
        <v>2</v>
      </c>
      <c r="CS37" s="28">
        <v>5183.88</v>
      </c>
      <c r="CT37" s="28">
        <v>2148.04</v>
      </c>
      <c r="CU37" s="30">
        <v>36379</v>
      </c>
      <c r="CV37" s="31" t="s">
        <v>2</v>
      </c>
      <c r="CW37" s="31" t="s">
        <v>2</v>
      </c>
      <c r="CX37" s="31">
        <v>136392</v>
      </c>
      <c r="CY37" s="31">
        <v>101390</v>
      </c>
      <c r="CZ37" s="31">
        <v>88659</v>
      </c>
      <c r="DA37" s="31">
        <v>5615</v>
      </c>
      <c r="DB37" s="31" t="s">
        <v>2</v>
      </c>
      <c r="DC37" s="31" t="s">
        <v>2</v>
      </c>
      <c r="DD37" s="31" t="s">
        <v>2</v>
      </c>
      <c r="DE37" s="31">
        <v>24520</v>
      </c>
      <c r="DF37" s="31">
        <v>77770</v>
      </c>
      <c r="DG37" s="30">
        <v>17044</v>
      </c>
      <c r="DH37" s="31" t="s">
        <v>2</v>
      </c>
      <c r="DI37" s="31" t="s">
        <v>2</v>
      </c>
      <c r="DJ37" s="31" t="s">
        <v>2</v>
      </c>
      <c r="DK37" s="31">
        <v>63135</v>
      </c>
      <c r="DL37" s="31">
        <v>10445</v>
      </c>
      <c r="DM37" s="31">
        <v>41341</v>
      </c>
      <c r="DN37" s="31" t="s">
        <v>2</v>
      </c>
      <c r="DO37" s="31" t="s">
        <v>2</v>
      </c>
      <c r="DP37" s="31" t="s">
        <v>2</v>
      </c>
      <c r="DQ37" s="31">
        <v>16344</v>
      </c>
      <c r="DR37" s="31">
        <v>46302</v>
      </c>
      <c r="DS37" s="30">
        <v>5949</v>
      </c>
      <c r="DT37" s="31" t="s">
        <v>2</v>
      </c>
      <c r="DU37" s="31" t="s">
        <v>2</v>
      </c>
      <c r="DV37" s="31" t="s">
        <v>2</v>
      </c>
      <c r="DW37" s="31">
        <v>63296</v>
      </c>
      <c r="DX37" s="31">
        <v>61335</v>
      </c>
      <c r="DY37" s="31" t="s">
        <v>2</v>
      </c>
      <c r="DZ37" s="31" t="s">
        <v>2</v>
      </c>
      <c r="EA37" s="31" t="s">
        <v>2</v>
      </c>
      <c r="EB37" s="31" t="s">
        <v>2</v>
      </c>
      <c r="EC37" s="31">
        <v>47879</v>
      </c>
      <c r="ED37" s="31">
        <v>1189</v>
      </c>
      <c r="EE37" s="30" t="s">
        <v>2</v>
      </c>
      <c r="EF37" s="31" t="s">
        <v>2</v>
      </c>
      <c r="EG37" s="31" t="s">
        <v>2</v>
      </c>
      <c r="EH37" s="31">
        <v>17057</v>
      </c>
      <c r="EI37" s="31">
        <v>62235</v>
      </c>
      <c r="EJ37" s="31">
        <v>18878</v>
      </c>
      <c r="EK37" s="31">
        <v>44850</v>
      </c>
      <c r="EL37" s="31" t="s">
        <v>2</v>
      </c>
      <c r="EM37" s="31" t="s">
        <v>2</v>
      </c>
      <c r="EN37" s="31" t="s">
        <v>2</v>
      </c>
      <c r="EO37" s="31" t="s">
        <v>2</v>
      </c>
      <c r="EP37" s="31" t="s">
        <v>2</v>
      </c>
      <c r="EQ37" s="30" t="s">
        <v>2</v>
      </c>
      <c r="ER37" s="31" t="s">
        <v>2</v>
      </c>
      <c r="ES37" s="31" t="s">
        <v>2</v>
      </c>
      <c r="ET37" s="31">
        <v>68286.58</v>
      </c>
      <c r="EU37" s="31">
        <v>113512.49</v>
      </c>
      <c r="EV37" s="31">
        <v>37004.97</v>
      </c>
      <c r="EW37" s="31">
        <v>1162</v>
      </c>
      <c r="EX37" s="31" t="s">
        <v>2</v>
      </c>
      <c r="EY37" s="31" t="s">
        <v>2</v>
      </c>
      <c r="EZ37" s="31" t="s">
        <v>2</v>
      </c>
      <c r="FA37" s="31">
        <v>40140</v>
      </c>
      <c r="FB37" s="31">
        <v>43475</v>
      </c>
      <c r="FC37" s="30">
        <v>11096</v>
      </c>
      <c r="FD37" s="31" t="s">
        <v>2</v>
      </c>
      <c r="FE37" s="31" t="s">
        <v>2</v>
      </c>
      <c r="FF37" s="31" t="s">
        <v>2</v>
      </c>
      <c r="FG37" s="31" t="s">
        <v>2</v>
      </c>
      <c r="FH37" s="31">
        <v>9667</v>
      </c>
      <c r="FI37" s="31">
        <v>49413</v>
      </c>
      <c r="FJ37" s="31" t="s">
        <v>2</v>
      </c>
      <c r="FK37" s="31" t="s">
        <v>2</v>
      </c>
      <c r="FL37" s="31" t="s">
        <v>2</v>
      </c>
      <c r="FM37" s="31">
        <v>612</v>
      </c>
      <c r="FN37" s="32">
        <v>1187</v>
      </c>
      <c r="FO37" s="31">
        <v>12482.1</v>
      </c>
      <c r="FP37" s="31" t="s">
        <v>2</v>
      </c>
      <c r="FQ37" s="31" t="s">
        <v>2</v>
      </c>
      <c r="FR37" s="31">
        <v>9002.92</v>
      </c>
      <c r="FS37" s="31">
        <v>69267.13</v>
      </c>
      <c r="FT37" s="31">
        <v>45853.79</v>
      </c>
      <c r="FU37" s="31">
        <v>12994.14</v>
      </c>
      <c r="FV37" s="31" t="s">
        <v>2</v>
      </c>
      <c r="FW37" s="31" t="s">
        <v>2</v>
      </c>
      <c r="FX37" s="31" t="s">
        <v>2</v>
      </c>
      <c r="FY37" s="31" t="s">
        <v>2</v>
      </c>
      <c r="FZ37" s="31" t="s">
        <v>2</v>
      </c>
      <c r="GA37" s="30" t="s">
        <v>2</v>
      </c>
      <c r="GB37" s="31" t="s">
        <v>2</v>
      </c>
      <c r="GC37" s="31" t="s">
        <v>2</v>
      </c>
      <c r="GD37" s="31">
        <v>50863.37</v>
      </c>
      <c r="GE37" s="31">
        <v>65412.57</v>
      </c>
      <c r="GF37" s="31">
        <v>64478.98</v>
      </c>
      <c r="GG37" s="31" t="s">
        <v>2</v>
      </c>
      <c r="GH37" s="31" t="s">
        <v>2</v>
      </c>
      <c r="GI37" s="31" t="s">
        <v>2</v>
      </c>
      <c r="GJ37" s="31" t="s">
        <v>2</v>
      </c>
      <c r="GK37" s="77">
        <v>66378.710000000006</v>
      </c>
      <c r="GL37" s="79">
        <v>27855.55</v>
      </c>
      <c r="GM37" s="82">
        <v>1740.28</v>
      </c>
      <c r="GN37" s="77">
        <v>0</v>
      </c>
      <c r="GO37" s="77" t="s">
        <v>2</v>
      </c>
      <c r="GP37" s="31">
        <v>4302.4799999999996</v>
      </c>
      <c r="GQ37" s="31">
        <v>55461.38</v>
      </c>
      <c r="GR37" s="31">
        <v>53059.53</v>
      </c>
      <c r="GS37" s="31" t="s">
        <v>2</v>
      </c>
      <c r="GT37" s="31"/>
      <c r="GU37" s="31" t="s">
        <v>2</v>
      </c>
      <c r="GV37" s="31" t="s">
        <v>2</v>
      </c>
      <c r="GW37" s="31">
        <v>7582.33</v>
      </c>
      <c r="GX37" s="31">
        <v>1468.28</v>
      </c>
      <c r="GY37" s="30" t="s">
        <v>2</v>
      </c>
      <c r="GZ37" s="31" t="s">
        <v>2</v>
      </c>
      <c r="HA37" s="31" t="s">
        <v>2</v>
      </c>
      <c r="HB37" s="31" t="s">
        <v>2</v>
      </c>
      <c r="HC37" s="31">
        <v>35425.89</v>
      </c>
      <c r="HD37" s="31">
        <v>48262.34</v>
      </c>
      <c r="HE37" s="31">
        <v>4415.82</v>
      </c>
      <c r="HF37" s="31" t="s">
        <v>2</v>
      </c>
      <c r="HG37" s="31" t="s">
        <v>2</v>
      </c>
      <c r="HH37" s="31" t="s">
        <v>2</v>
      </c>
      <c r="HI37" s="31">
        <v>59254.34</v>
      </c>
      <c r="HJ37" s="31">
        <v>17038.34</v>
      </c>
      <c r="HK37" s="30">
        <v>10277.51</v>
      </c>
      <c r="HL37" s="31" t="s">
        <v>2</v>
      </c>
      <c r="HM37" s="31" t="s">
        <v>2</v>
      </c>
      <c r="HN37" s="31">
        <v>12211.87</v>
      </c>
      <c r="HO37" s="31">
        <v>79285.05</v>
      </c>
      <c r="HP37" s="31">
        <v>25273.32</v>
      </c>
      <c r="HQ37" s="31" t="s">
        <v>2</v>
      </c>
      <c r="HR37" s="31" t="s">
        <v>2</v>
      </c>
      <c r="HS37" s="31" t="s">
        <v>2</v>
      </c>
      <c r="HT37" s="31" t="s">
        <v>2</v>
      </c>
      <c r="HU37" s="31">
        <v>39540.04</v>
      </c>
      <c r="HV37" s="31">
        <v>76000.14</v>
      </c>
      <c r="HW37" s="30">
        <v>346.28</v>
      </c>
      <c r="HX37" s="31" t="s">
        <v>2</v>
      </c>
      <c r="HY37" s="31" t="s">
        <v>2</v>
      </c>
      <c r="HZ37" s="31" t="s">
        <v>2</v>
      </c>
      <c r="IA37" s="31">
        <v>91523.09</v>
      </c>
      <c r="IB37" s="31">
        <v>15573.66</v>
      </c>
      <c r="IC37" s="31">
        <v>14377.23</v>
      </c>
      <c r="ID37" s="31" t="s">
        <v>2</v>
      </c>
      <c r="IE37" s="31" t="s">
        <v>2</v>
      </c>
      <c r="IF37" s="31" t="s">
        <v>2</v>
      </c>
      <c r="IG37" s="31">
        <v>14013.68</v>
      </c>
      <c r="IH37" s="31">
        <v>33349.31</v>
      </c>
      <c r="II37" s="30">
        <v>43571.11</v>
      </c>
      <c r="IJ37" s="31">
        <v>1057.26</v>
      </c>
      <c r="IK37" s="31" t="s">
        <v>2</v>
      </c>
      <c r="IL37" s="31" t="s">
        <v>2</v>
      </c>
      <c r="IM37" s="31" t="s">
        <v>2</v>
      </c>
      <c r="IN37" s="31">
        <v>43.85</v>
      </c>
      <c r="IO37" s="31" t="s">
        <v>2</v>
      </c>
      <c r="IP37" s="31">
        <v>57.33</v>
      </c>
      <c r="IQ37" s="31" t="s">
        <v>2</v>
      </c>
      <c r="IR37" s="31">
        <v>4271.0600000000004</v>
      </c>
      <c r="IS37" s="31">
        <v>26102.17</v>
      </c>
      <c r="IT37" s="31">
        <v>28513.54</v>
      </c>
      <c r="IU37" s="30">
        <v>8247.82</v>
      </c>
      <c r="IV37" s="31" t="s">
        <v>2</v>
      </c>
      <c r="IW37" s="31" t="s">
        <v>2</v>
      </c>
      <c r="IX37" s="31">
        <v>28871.23</v>
      </c>
      <c r="IY37" s="31">
        <v>64851.54</v>
      </c>
      <c r="IZ37" s="31">
        <v>10966.03</v>
      </c>
      <c r="JA37" s="31" t="s">
        <v>2</v>
      </c>
      <c r="JB37" s="31" t="s">
        <v>2</v>
      </c>
      <c r="JC37" s="31" t="s">
        <v>2</v>
      </c>
      <c r="JD37" s="31">
        <v>44</v>
      </c>
      <c r="JE37" s="31">
        <v>80531.64</v>
      </c>
      <c r="JF37" s="31">
        <v>37742.31</v>
      </c>
      <c r="JG37" s="72" t="s">
        <v>18</v>
      </c>
    </row>
    <row r="38" spans="2:272" x14ac:dyDescent="0.2">
      <c r="B38" s="16" t="s">
        <v>19</v>
      </c>
      <c r="C38" s="24" t="s">
        <v>2</v>
      </c>
      <c r="D38" s="25" t="s">
        <v>2</v>
      </c>
      <c r="E38" s="25" t="s">
        <v>2</v>
      </c>
      <c r="F38" s="25">
        <v>96556</v>
      </c>
      <c r="G38" s="25">
        <v>167138</v>
      </c>
      <c r="H38" s="25">
        <v>68073</v>
      </c>
      <c r="I38" s="25" t="s">
        <v>2</v>
      </c>
      <c r="J38" s="25" t="s">
        <v>2</v>
      </c>
      <c r="K38" s="25" t="s">
        <v>2</v>
      </c>
      <c r="L38" s="25" t="s">
        <v>2</v>
      </c>
      <c r="M38" s="25" t="s">
        <v>2</v>
      </c>
      <c r="N38" s="26" t="s">
        <v>2</v>
      </c>
      <c r="O38" s="25">
        <v>8674</v>
      </c>
      <c r="P38" s="25" t="s">
        <v>2</v>
      </c>
      <c r="Q38" s="25" t="s">
        <v>2</v>
      </c>
      <c r="R38" s="25">
        <v>36207</v>
      </c>
      <c r="S38" s="25">
        <v>22427</v>
      </c>
      <c r="T38" s="25">
        <v>83734</v>
      </c>
      <c r="U38" s="25">
        <v>39665</v>
      </c>
      <c r="V38" s="25" t="s">
        <v>2</v>
      </c>
      <c r="W38" s="25" t="s">
        <v>2</v>
      </c>
      <c r="X38" s="25" t="s">
        <v>2</v>
      </c>
      <c r="Y38" s="25" t="s">
        <v>2</v>
      </c>
      <c r="Z38" s="25">
        <v>70911</v>
      </c>
      <c r="AA38" s="27" t="s">
        <v>2</v>
      </c>
      <c r="AB38" s="28" t="s">
        <v>2</v>
      </c>
      <c r="AC38" s="28" t="s">
        <v>2</v>
      </c>
      <c r="AD38" s="28">
        <v>209183</v>
      </c>
      <c r="AE38" s="28">
        <v>255736</v>
      </c>
      <c r="AF38" s="28">
        <v>63530</v>
      </c>
      <c r="AG38" s="28">
        <v>83940</v>
      </c>
      <c r="AH38" s="28" t="s">
        <v>2</v>
      </c>
      <c r="AI38" s="28" t="s">
        <v>2</v>
      </c>
      <c r="AJ38" s="28" t="s">
        <v>2</v>
      </c>
      <c r="AK38" s="28">
        <v>304124</v>
      </c>
      <c r="AL38" s="29">
        <v>23540</v>
      </c>
      <c r="AM38" s="28" t="s">
        <v>2</v>
      </c>
      <c r="AN38" s="28" t="s">
        <v>2</v>
      </c>
      <c r="AO38" s="28">
        <v>38909</v>
      </c>
      <c r="AP38" s="28">
        <v>39949</v>
      </c>
      <c r="AQ38" s="28">
        <v>117013</v>
      </c>
      <c r="AR38" s="28">
        <v>153177</v>
      </c>
      <c r="AS38" s="28" t="s">
        <v>2</v>
      </c>
      <c r="AT38" s="28" t="s">
        <v>2</v>
      </c>
      <c r="AU38" s="28" t="s">
        <v>2</v>
      </c>
      <c r="AV38" s="28" t="s">
        <v>2</v>
      </c>
      <c r="AW38" s="28">
        <v>72176</v>
      </c>
      <c r="AX38" s="28">
        <v>60722</v>
      </c>
      <c r="AY38" s="27" t="s">
        <v>2</v>
      </c>
      <c r="AZ38" s="28" t="s">
        <v>2</v>
      </c>
      <c r="BA38" s="28" t="s">
        <v>2</v>
      </c>
      <c r="BB38" s="28">
        <f>52960+11567</f>
        <v>64527</v>
      </c>
      <c r="BC38" s="28">
        <f>103719+23690</f>
        <v>127409</v>
      </c>
      <c r="BD38" s="28">
        <f>75138+21232</f>
        <v>96370</v>
      </c>
      <c r="BE38" s="28" t="s">
        <v>2</v>
      </c>
      <c r="BF38" s="28" t="s">
        <v>2</v>
      </c>
      <c r="BG38" s="28" t="s">
        <v>2</v>
      </c>
      <c r="BH38" s="28" t="s">
        <v>2</v>
      </c>
      <c r="BI38" s="28">
        <f>39108+6719+14340</f>
        <v>60167</v>
      </c>
      <c r="BJ38" s="29">
        <f>3756+2625</f>
        <v>6381</v>
      </c>
      <c r="BK38" s="28" t="s">
        <v>2</v>
      </c>
      <c r="BL38" s="28" t="s">
        <v>2</v>
      </c>
      <c r="BM38" s="28" t="s">
        <v>2</v>
      </c>
      <c r="BN38" s="28">
        <v>139657</v>
      </c>
      <c r="BO38" s="28">
        <v>58469</v>
      </c>
      <c r="BP38" s="28">
        <v>98624</v>
      </c>
      <c r="BQ38" s="28" t="s">
        <v>2</v>
      </c>
      <c r="BR38" s="28" t="s">
        <v>2</v>
      </c>
      <c r="BS38" s="28" t="s">
        <v>2</v>
      </c>
      <c r="BT38" s="28" t="s">
        <v>2</v>
      </c>
      <c r="BU38" s="28">
        <v>91109</v>
      </c>
      <c r="BV38" s="28">
        <v>104446</v>
      </c>
      <c r="BW38" s="27" t="s">
        <v>2</v>
      </c>
      <c r="BX38" s="28" t="s">
        <v>2</v>
      </c>
      <c r="BY38" s="28" t="s">
        <v>2</v>
      </c>
      <c r="BZ38" s="28">
        <v>112606</v>
      </c>
      <c r="CA38" s="28">
        <v>211346</v>
      </c>
      <c r="CB38" s="28">
        <v>117638</v>
      </c>
      <c r="CC38" s="28" t="s">
        <v>2</v>
      </c>
      <c r="CD38" s="28" t="s">
        <v>2</v>
      </c>
      <c r="CE38" s="28" t="s">
        <v>2</v>
      </c>
      <c r="CF38" s="28" t="s">
        <v>2</v>
      </c>
      <c r="CG38" s="28">
        <v>169024</v>
      </c>
      <c r="CH38" s="29">
        <v>207088</v>
      </c>
      <c r="CI38" s="28">
        <v>66204</v>
      </c>
      <c r="CJ38" s="28" t="s">
        <v>2</v>
      </c>
      <c r="CK38" s="28" t="s">
        <v>2</v>
      </c>
      <c r="CL38" s="28" t="s">
        <v>2</v>
      </c>
      <c r="CM38" s="28">
        <v>165103</v>
      </c>
      <c r="CN38" s="28">
        <v>107995.15</v>
      </c>
      <c r="CO38" s="28">
        <v>90.42</v>
      </c>
      <c r="CP38" s="28" t="s">
        <v>2</v>
      </c>
      <c r="CQ38" s="28" t="s">
        <v>2</v>
      </c>
      <c r="CR38" s="28" t="s">
        <v>2</v>
      </c>
      <c r="CS38" s="28">
        <v>24340.465</v>
      </c>
      <c r="CT38" s="28">
        <v>2486</v>
      </c>
      <c r="CU38" s="30">
        <v>102499</v>
      </c>
      <c r="CV38" s="31" t="s">
        <v>2</v>
      </c>
      <c r="CW38" s="31" t="s">
        <v>2</v>
      </c>
      <c r="CX38" s="31">
        <v>292871</v>
      </c>
      <c r="CY38" s="31">
        <v>243150</v>
      </c>
      <c r="CZ38" s="31">
        <v>172103</v>
      </c>
      <c r="DA38" s="31">
        <v>17473</v>
      </c>
      <c r="DB38" s="31" t="s">
        <v>2</v>
      </c>
      <c r="DC38" s="31" t="s">
        <v>2</v>
      </c>
      <c r="DD38" s="31" t="s">
        <v>2</v>
      </c>
      <c r="DE38" s="31">
        <v>76065</v>
      </c>
      <c r="DF38" s="31">
        <v>172032</v>
      </c>
      <c r="DG38" s="30">
        <v>14792</v>
      </c>
      <c r="DH38" s="31">
        <v>274</v>
      </c>
      <c r="DI38" s="31">
        <v>200</v>
      </c>
      <c r="DJ38" s="31">
        <v>490</v>
      </c>
      <c r="DK38" s="31">
        <v>177357</v>
      </c>
      <c r="DL38" s="31">
        <v>59273</v>
      </c>
      <c r="DM38" s="31">
        <v>97820</v>
      </c>
      <c r="DN38" s="31">
        <v>1301</v>
      </c>
      <c r="DO38" s="31">
        <v>3389</v>
      </c>
      <c r="DP38" s="31">
        <v>994</v>
      </c>
      <c r="DQ38" s="31">
        <v>32155</v>
      </c>
      <c r="DR38" s="31">
        <v>68362</v>
      </c>
      <c r="DS38" s="30">
        <v>10669</v>
      </c>
      <c r="DT38" s="31">
        <v>260</v>
      </c>
      <c r="DU38" s="31">
        <v>144</v>
      </c>
      <c r="DV38" s="31">
        <v>517</v>
      </c>
      <c r="DW38" s="31">
        <v>120963</v>
      </c>
      <c r="DX38" s="31">
        <v>110547</v>
      </c>
      <c r="DY38" s="31">
        <v>2731</v>
      </c>
      <c r="DZ38" s="31">
        <v>294</v>
      </c>
      <c r="EA38" s="31">
        <v>397</v>
      </c>
      <c r="EB38" s="31">
        <v>23</v>
      </c>
      <c r="EC38" s="31">
        <v>112240</v>
      </c>
      <c r="ED38" s="31">
        <v>3583</v>
      </c>
      <c r="EE38" s="30" t="s">
        <v>2</v>
      </c>
      <c r="EF38" s="31">
        <v>102.9</v>
      </c>
      <c r="EG38" s="31">
        <v>64.8</v>
      </c>
      <c r="EH38" s="31">
        <v>61435.75</v>
      </c>
      <c r="EI38" s="31">
        <v>134756.88</v>
      </c>
      <c r="EJ38" s="31">
        <v>31927.11</v>
      </c>
      <c r="EK38" s="31">
        <v>99288.67</v>
      </c>
      <c r="EL38" s="31">
        <v>219.5</v>
      </c>
      <c r="EM38" s="31">
        <v>149.69999999999999</v>
      </c>
      <c r="EN38" s="31">
        <v>118.91</v>
      </c>
      <c r="EO38" s="31">
        <v>169</v>
      </c>
      <c r="EP38" s="31">
        <v>19.940000000000001</v>
      </c>
      <c r="EQ38" s="30" t="s">
        <v>2</v>
      </c>
      <c r="ER38" s="31" t="s">
        <v>2</v>
      </c>
      <c r="ES38" s="31" t="s">
        <v>2</v>
      </c>
      <c r="ET38" s="31">
        <v>233767.38</v>
      </c>
      <c r="EU38" s="31">
        <v>201147.99</v>
      </c>
      <c r="EV38" s="31">
        <v>64197.1</v>
      </c>
      <c r="EW38" s="31">
        <v>5118</v>
      </c>
      <c r="EX38" s="31" t="s">
        <v>2</v>
      </c>
      <c r="EY38" s="31" t="s">
        <v>2</v>
      </c>
      <c r="EZ38" s="31" t="s">
        <v>2</v>
      </c>
      <c r="FA38" s="31">
        <v>95304</v>
      </c>
      <c r="FB38" s="31">
        <v>111134</v>
      </c>
      <c r="FC38" s="30">
        <v>28621</v>
      </c>
      <c r="FD38" s="31" t="s">
        <v>2</v>
      </c>
      <c r="FE38" s="31" t="s">
        <v>2</v>
      </c>
      <c r="FF38" s="31" t="s">
        <v>2</v>
      </c>
      <c r="FG38" s="31" t="s">
        <v>2</v>
      </c>
      <c r="FH38" s="31">
        <v>49443</v>
      </c>
      <c r="FI38" s="31">
        <v>139862</v>
      </c>
      <c r="FJ38" s="31" t="s">
        <v>2</v>
      </c>
      <c r="FK38" s="31" t="s">
        <v>2</v>
      </c>
      <c r="FL38" s="31" t="s">
        <v>2</v>
      </c>
      <c r="FM38" s="31">
        <v>4250</v>
      </c>
      <c r="FN38" s="32">
        <v>3238</v>
      </c>
      <c r="FO38" s="31">
        <v>71878.009999999995</v>
      </c>
      <c r="FP38" s="31" t="s">
        <v>2</v>
      </c>
      <c r="FQ38" s="31">
        <v>311.7</v>
      </c>
      <c r="FR38" s="31">
        <v>45282.69</v>
      </c>
      <c r="FS38" s="31">
        <v>187335.57</v>
      </c>
      <c r="FT38" s="31">
        <v>126470.91</v>
      </c>
      <c r="FU38" s="31">
        <v>31145</v>
      </c>
      <c r="FV38" s="31">
        <v>125.95</v>
      </c>
      <c r="FW38" s="31" t="s">
        <v>2</v>
      </c>
      <c r="FX38" s="31" t="s">
        <v>2</v>
      </c>
      <c r="FY38" s="31">
        <v>22.57</v>
      </c>
      <c r="FZ38" s="31" t="s">
        <v>2</v>
      </c>
      <c r="GA38" s="30" t="s">
        <v>2</v>
      </c>
      <c r="GB38" s="31" t="s">
        <v>2</v>
      </c>
      <c r="GC38" s="31" t="s">
        <v>2</v>
      </c>
      <c r="GD38" s="31">
        <v>67795.19</v>
      </c>
      <c r="GE38" s="31">
        <v>83716.429999999993</v>
      </c>
      <c r="GF38" s="31">
        <v>66374.59</v>
      </c>
      <c r="GG38" s="31" t="s">
        <v>2</v>
      </c>
      <c r="GH38" s="31">
        <v>310.42</v>
      </c>
      <c r="GI38" s="31" t="s">
        <v>2</v>
      </c>
      <c r="GJ38" s="31" t="s">
        <v>2</v>
      </c>
      <c r="GK38" s="77">
        <v>100181.94</v>
      </c>
      <c r="GL38" s="79">
        <v>66867</v>
      </c>
      <c r="GM38" s="82">
        <v>10907.79</v>
      </c>
      <c r="GN38" s="77">
        <v>0</v>
      </c>
      <c r="GO38" s="77" t="s">
        <v>2</v>
      </c>
      <c r="GP38" s="31">
        <v>14124.38</v>
      </c>
      <c r="GQ38" s="31">
        <v>98705.49</v>
      </c>
      <c r="GR38" s="31">
        <v>128342.23</v>
      </c>
      <c r="GS38" s="31" t="s">
        <v>2</v>
      </c>
      <c r="GT38" s="31"/>
      <c r="GU38" s="31" t="s">
        <v>2</v>
      </c>
      <c r="GV38" s="31" t="s">
        <v>2</v>
      </c>
      <c r="GW38" s="31">
        <v>8050.53</v>
      </c>
      <c r="GX38" s="31">
        <v>1763.77</v>
      </c>
      <c r="GY38" s="30" t="s">
        <v>2</v>
      </c>
      <c r="GZ38" s="31" t="s">
        <v>2</v>
      </c>
      <c r="HA38" s="31" t="s">
        <v>2</v>
      </c>
      <c r="HB38" s="31" t="s">
        <v>2</v>
      </c>
      <c r="HC38" s="31">
        <v>3966.05</v>
      </c>
      <c r="HD38" s="31">
        <v>25491.45</v>
      </c>
      <c r="HE38" s="31">
        <v>85.93</v>
      </c>
      <c r="HF38" s="31" t="s">
        <v>2</v>
      </c>
      <c r="HG38" s="31" t="s">
        <v>2</v>
      </c>
      <c r="HH38" s="31" t="s">
        <v>2</v>
      </c>
      <c r="HI38" s="31">
        <v>63883.54</v>
      </c>
      <c r="HJ38" s="31">
        <v>11876.36</v>
      </c>
      <c r="HK38" s="30">
        <v>25144.07</v>
      </c>
      <c r="HL38" s="31">
        <v>145</v>
      </c>
      <c r="HM38" s="31">
        <v>21</v>
      </c>
      <c r="HN38" s="31">
        <v>20349.82</v>
      </c>
      <c r="HO38" s="31">
        <v>49368.72</v>
      </c>
      <c r="HP38" s="31">
        <v>17622.3</v>
      </c>
      <c r="HQ38" s="31" t="s">
        <v>2</v>
      </c>
      <c r="HR38" s="31" t="s">
        <v>2</v>
      </c>
      <c r="HS38" s="31" t="s">
        <v>2</v>
      </c>
      <c r="HT38" s="31" t="s">
        <v>2</v>
      </c>
      <c r="HU38" s="31">
        <v>42302.19</v>
      </c>
      <c r="HV38" s="31">
        <v>108468.28</v>
      </c>
      <c r="HW38" s="30" t="s">
        <v>2</v>
      </c>
      <c r="HX38" s="31" t="s">
        <v>2</v>
      </c>
      <c r="HY38" s="31" t="s">
        <v>2</v>
      </c>
      <c r="HZ38" s="31" t="s">
        <v>2</v>
      </c>
      <c r="IA38" s="31">
        <v>162839.32999999999</v>
      </c>
      <c r="IB38" s="31">
        <v>20316.45</v>
      </c>
      <c r="IC38" s="31">
        <v>6948.85</v>
      </c>
      <c r="ID38" s="31" t="s">
        <v>2</v>
      </c>
      <c r="IE38" s="31" t="s">
        <v>2</v>
      </c>
      <c r="IF38" s="31" t="s">
        <v>2</v>
      </c>
      <c r="IG38" s="31">
        <v>7649.11</v>
      </c>
      <c r="IH38" s="31">
        <v>9687.93</v>
      </c>
      <c r="II38" s="30">
        <v>34275.269999999997</v>
      </c>
      <c r="IJ38" s="31">
        <v>520.28</v>
      </c>
      <c r="IK38" s="31" t="s">
        <v>2</v>
      </c>
      <c r="IL38" s="31" t="s">
        <v>2</v>
      </c>
      <c r="IM38" s="31" t="s">
        <v>2</v>
      </c>
      <c r="IN38" s="31" t="s">
        <v>2</v>
      </c>
      <c r="IO38" s="31">
        <v>4.05</v>
      </c>
      <c r="IP38" s="31">
        <v>103.29</v>
      </c>
      <c r="IQ38" s="31">
        <v>3.5</v>
      </c>
      <c r="IR38" s="31">
        <v>6.51</v>
      </c>
      <c r="IS38" s="31">
        <v>9747.99</v>
      </c>
      <c r="IT38" s="31">
        <v>15321.57</v>
      </c>
      <c r="IU38" s="30">
        <v>4795.34</v>
      </c>
      <c r="IV38" s="31" t="s">
        <v>2</v>
      </c>
      <c r="IW38" s="31" t="s">
        <v>2</v>
      </c>
      <c r="IX38" s="31">
        <v>16782.23</v>
      </c>
      <c r="IY38" s="31">
        <v>37845.339999999997</v>
      </c>
      <c r="IZ38" s="31" t="s">
        <v>2</v>
      </c>
      <c r="JA38" s="31" t="s">
        <v>2</v>
      </c>
      <c r="JB38" s="31" t="s">
        <v>2</v>
      </c>
      <c r="JC38" s="31" t="s">
        <v>2</v>
      </c>
      <c r="JD38" s="31" t="s">
        <v>2</v>
      </c>
      <c r="JE38" s="31">
        <v>46180.57</v>
      </c>
      <c r="JF38" s="31">
        <v>18233.39</v>
      </c>
      <c r="JG38" s="72" t="s">
        <v>19</v>
      </c>
    </row>
    <row r="39" spans="2:272" x14ac:dyDescent="0.2">
      <c r="B39" s="16"/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7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9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7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9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7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9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30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0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0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0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0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0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2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0"/>
      <c r="GB39" s="31"/>
      <c r="GC39" s="31"/>
      <c r="GD39" s="31"/>
      <c r="GE39" s="31"/>
      <c r="GF39" s="31"/>
      <c r="GG39" s="31"/>
      <c r="GH39" s="31"/>
      <c r="GI39" s="31"/>
      <c r="GJ39" s="31"/>
      <c r="GK39" s="77"/>
      <c r="GL39" s="79"/>
      <c r="GM39" s="82"/>
      <c r="GN39" s="77"/>
      <c r="GO39" s="77"/>
      <c r="GP39" s="31"/>
      <c r="GQ39" s="31"/>
      <c r="GR39" s="31"/>
      <c r="GS39" s="31"/>
      <c r="GT39" s="31"/>
      <c r="GU39" s="31"/>
      <c r="GV39" s="31"/>
      <c r="GW39" s="31"/>
      <c r="GX39" s="31"/>
      <c r="GY39" s="30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0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0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0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0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72"/>
    </row>
    <row r="40" spans="2:272" x14ac:dyDescent="0.2">
      <c r="B40" s="15" t="s">
        <v>32</v>
      </c>
      <c r="C40" s="18">
        <f>SUM(C41:C46)</f>
        <v>9753</v>
      </c>
      <c r="D40" s="19">
        <f t="shared" ref="D40:BO40" si="69">SUM(D41:D46)</f>
        <v>45879</v>
      </c>
      <c r="E40" s="19">
        <f t="shared" si="69"/>
        <v>426</v>
      </c>
      <c r="F40" s="19">
        <f t="shared" si="69"/>
        <v>0</v>
      </c>
      <c r="G40" s="19">
        <f t="shared" si="69"/>
        <v>1002</v>
      </c>
      <c r="H40" s="19">
        <f t="shared" si="69"/>
        <v>0</v>
      </c>
      <c r="I40" s="19">
        <f t="shared" si="69"/>
        <v>2060</v>
      </c>
      <c r="J40" s="19">
        <f t="shared" si="69"/>
        <v>0</v>
      </c>
      <c r="K40" s="19">
        <f t="shared" si="69"/>
        <v>0</v>
      </c>
      <c r="L40" s="19">
        <f t="shared" si="69"/>
        <v>0</v>
      </c>
      <c r="M40" s="19">
        <f t="shared" si="69"/>
        <v>0</v>
      </c>
      <c r="N40" s="20">
        <f t="shared" si="69"/>
        <v>492</v>
      </c>
      <c r="O40" s="19">
        <f t="shared" si="69"/>
        <v>20060</v>
      </c>
      <c r="P40" s="19">
        <f t="shared" si="69"/>
        <v>42009</v>
      </c>
      <c r="Q40" s="19">
        <f t="shared" si="69"/>
        <v>104360</v>
      </c>
      <c r="R40" s="19">
        <f t="shared" si="69"/>
        <v>0</v>
      </c>
      <c r="S40" s="19">
        <f t="shared" si="69"/>
        <v>0</v>
      </c>
      <c r="T40" s="19">
        <f t="shared" si="69"/>
        <v>0</v>
      </c>
      <c r="U40" s="19">
        <f t="shared" si="69"/>
        <v>47</v>
      </c>
      <c r="V40" s="19">
        <f t="shared" si="69"/>
        <v>0</v>
      </c>
      <c r="W40" s="19">
        <f t="shared" si="69"/>
        <v>0</v>
      </c>
      <c r="X40" s="19">
        <f t="shared" si="69"/>
        <v>1461</v>
      </c>
      <c r="Y40" s="19">
        <f t="shared" si="69"/>
        <v>534</v>
      </c>
      <c r="Z40" s="19">
        <f t="shared" si="69"/>
        <v>13286</v>
      </c>
      <c r="AA40" s="21">
        <f t="shared" si="69"/>
        <v>153004</v>
      </c>
      <c r="AB40" s="22">
        <f t="shared" si="69"/>
        <v>82419</v>
      </c>
      <c r="AC40" s="22">
        <f t="shared" si="69"/>
        <v>107240</v>
      </c>
      <c r="AD40" s="22">
        <f t="shared" si="69"/>
        <v>132132</v>
      </c>
      <c r="AE40" s="22">
        <f t="shared" si="69"/>
        <v>41613</v>
      </c>
      <c r="AF40" s="22">
        <f t="shared" si="69"/>
        <v>92727</v>
      </c>
      <c r="AG40" s="22">
        <f t="shared" si="69"/>
        <v>2697</v>
      </c>
      <c r="AH40" s="22">
        <f t="shared" si="69"/>
        <v>0</v>
      </c>
      <c r="AI40" s="22">
        <f t="shared" si="69"/>
        <v>0</v>
      </c>
      <c r="AJ40" s="22">
        <f t="shared" si="69"/>
        <v>0</v>
      </c>
      <c r="AK40" s="22">
        <f t="shared" si="69"/>
        <v>0</v>
      </c>
      <c r="AL40" s="23">
        <f t="shared" si="69"/>
        <v>2931</v>
      </c>
      <c r="AM40" s="22">
        <f t="shared" si="69"/>
        <v>82082</v>
      </c>
      <c r="AN40" s="22">
        <f t="shared" si="69"/>
        <v>68638</v>
      </c>
      <c r="AO40" s="22">
        <f t="shared" si="69"/>
        <v>17326</v>
      </c>
      <c r="AP40" s="22">
        <f t="shared" si="69"/>
        <v>32403</v>
      </c>
      <c r="AQ40" s="22">
        <f t="shared" si="69"/>
        <v>98271</v>
      </c>
      <c r="AR40" s="22">
        <f t="shared" si="69"/>
        <v>15455</v>
      </c>
      <c r="AS40" s="22">
        <f t="shared" si="69"/>
        <v>88281</v>
      </c>
      <c r="AT40" s="22">
        <f t="shared" si="69"/>
        <v>7469</v>
      </c>
      <c r="AU40" s="22">
        <f t="shared" si="69"/>
        <v>951</v>
      </c>
      <c r="AV40" s="22">
        <f t="shared" si="69"/>
        <v>12571</v>
      </c>
      <c r="AW40" s="22">
        <f t="shared" si="69"/>
        <v>9237</v>
      </c>
      <c r="AX40" s="22">
        <f t="shared" si="69"/>
        <v>2564</v>
      </c>
      <c r="AY40" s="21">
        <f t="shared" si="69"/>
        <v>76218</v>
      </c>
      <c r="AZ40" s="22">
        <f t="shared" si="69"/>
        <v>53903</v>
      </c>
      <c r="BA40" s="22">
        <f t="shared" si="69"/>
        <v>71994</v>
      </c>
      <c r="BB40" s="22">
        <f t="shared" si="69"/>
        <v>45988</v>
      </c>
      <c r="BC40" s="22">
        <f t="shared" si="69"/>
        <v>116941</v>
      </c>
      <c r="BD40" s="22">
        <f t="shared" si="69"/>
        <v>53444</v>
      </c>
      <c r="BE40" s="22">
        <f t="shared" si="69"/>
        <v>38798</v>
      </c>
      <c r="BF40" s="22">
        <f t="shared" si="69"/>
        <v>119</v>
      </c>
      <c r="BG40" s="22">
        <f t="shared" si="69"/>
        <v>1359</v>
      </c>
      <c r="BH40" s="22">
        <f t="shared" si="69"/>
        <v>5761</v>
      </c>
      <c r="BI40" s="22">
        <f t="shared" si="69"/>
        <v>11628</v>
      </c>
      <c r="BJ40" s="23">
        <f t="shared" si="69"/>
        <v>704</v>
      </c>
      <c r="BK40" s="22">
        <f t="shared" si="69"/>
        <v>21811</v>
      </c>
      <c r="BL40" s="22">
        <f t="shared" si="69"/>
        <v>31195</v>
      </c>
      <c r="BM40" s="22">
        <f t="shared" si="69"/>
        <v>129684</v>
      </c>
      <c r="BN40" s="22">
        <f t="shared" si="69"/>
        <v>3120</v>
      </c>
      <c r="BO40" s="22">
        <f t="shared" si="69"/>
        <v>127162</v>
      </c>
      <c r="BP40" s="22">
        <f t="shared" ref="BP40:DJ40" si="70">SUM(BP41:BP46)</f>
        <v>21585</v>
      </c>
      <c r="BQ40" s="22">
        <f t="shared" si="70"/>
        <v>67753</v>
      </c>
      <c r="BR40" s="22">
        <f t="shared" si="70"/>
        <v>517</v>
      </c>
      <c r="BS40" s="22">
        <f t="shared" si="70"/>
        <v>0</v>
      </c>
      <c r="BT40" s="22">
        <f t="shared" si="70"/>
        <v>40525</v>
      </c>
      <c r="BU40" s="22">
        <f t="shared" si="70"/>
        <v>552</v>
      </c>
      <c r="BV40" s="22">
        <f t="shared" si="70"/>
        <v>5925</v>
      </c>
      <c r="BW40" s="21">
        <f t="shared" si="70"/>
        <v>38496</v>
      </c>
      <c r="BX40" s="22">
        <f t="shared" si="70"/>
        <v>8995</v>
      </c>
      <c r="BY40" s="22">
        <f t="shared" si="70"/>
        <v>1673</v>
      </c>
      <c r="BZ40" s="22">
        <f t="shared" si="70"/>
        <v>36193</v>
      </c>
      <c r="CA40" s="22">
        <f t="shared" si="70"/>
        <v>63391</v>
      </c>
      <c r="CB40" s="22">
        <f t="shared" si="70"/>
        <v>20183</v>
      </c>
      <c r="CC40" s="22">
        <f t="shared" si="70"/>
        <v>3905</v>
      </c>
      <c r="CD40" s="22">
        <f t="shared" si="70"/>
        <v>4564</v>
      </c>
      <c r="CE40" s="22">
        <f t="shared" si="70"/>
        <v>977</v>
      </c>
      <c r="CF40" s="22">
        <f t="shared" si="70"/>
        <v>6804</v>
      </c>
      <c r="CG40" s="22">
        <f t="shared" si="70"/>
        <v>55155</v>
      </c>
      <c r="CH40" s="23">
        <f t="shared" si="70"/>
        <v>122437</v>
      </c>
      <c r="CI40" s="22">
        <f t="shared" si="70"/>
        <v>4340.49</v>
      </c>
      <c r="CJ40" s="22">
        <f t="shared" si="70"/>
        <v>2607.7400000000002</v>
      </c>
      <c r="CK40" s="22">
        <f t="shared" si="70"/>
        <v>1259.6599999999999</v>
      </c>
      <c r="CL40" s="22">
        <f t="shared" si="70"/>
        <v>982.52</v>
      </c>
      <c r="CM40" s="22">
        <f t="shared" si="70"/>
        <v>13587.490000000002</v>
      </c>
      <c r="CN40" s="22">
        <f t="shared" si="70"/>
        <v>2246.9900000000002</v>
      </c>
      <c r="CO40" s="22">
        <f t="shared" si="70"/>
        <v>14675.48</v>
      </c>
      <c r="CP40" s="22">
        <f t="shared" si="70"/>
        <v>0</v>
      </c>
      <c r="CQ40" s="22">
        <f t="shared" si="70"/>
        <v>0</v>
      </c>
      <c r="CR40" s="22">
        <f t="shared" si="70"/>
        <v>0</v>
      </c>
      <c r="CS40" s="22">
        <f t="shared" si="70"/>
        <v>0</v>
      </c>
      <c r="CT40" s="22">
        <f t="shared" si="70"/>
        <v>0</v>
      </c>
      <c r="CU40" s="21">
        <f t="shared" si="70"/>
        <v>0</v>
      </c>
      <c r="CV40" s="22">
        <f t="shared" si="70"/>
        <v>77917</v>
      </c>
      <c r="CW40" s="22">
        <f t="shared" si="70"/>
        <v>135482</v>
      </c>
      <c r="CX40" s="22">
        <f t="shared" si="70"/>
        <v>7678</v>
      </c>
      <c r="CY40" s="22">
        <f t="shared" si="70"/>
        <v>0</v>
      </c>
      <c r="CZ40" s="22">
        <f t="shared" si="70"/>
        <v>0</v>
      </c>
      <c r="DA40" s="22">
        <f t="shared" si="70"/>
        <v>147169</v>
      </c>
      <c r="DB40" s="22">
        <f t="shared" si="70"/>
        <v>17773</v>
      </c>
      <c r="DC40" s="22">
        <f t="shared" si="70"/>
        <v>0</v>
      </c>
      <c r="DD40" s="22">
        <f t="shared" si="70"/>
        <v>0</v>
      </c>
      <c r="DE40" s="22">
        <f t="shared" si="70"/>
        <v>0</v>
      </c>
      <c r="DF40" s="22">
        <f t="shared" si="70"/>
        <v>0</v>
      </c>
      <c r="DG40" s="21">
        <f t="shared" si="70"/>
        <v>0</v>
      </c>
      <c r="DH40" s="22">
        <f t="shared" si="70"/>
        <v>12117</v>
      </c>
      <c r="DI40" s="22">
        <f t="shared" si="70"/>
        <v>719</v>
      </c>
      <c r="DJ40" s="22">
        <f t="shared" si="70"/>
        <v>101972</v>
      </c>
      <c r="DK40" s="22">
        <f>SUM(DK41:DK46)</f>
        <v>70179</v>
      </c>
      <c r="DL40" s="22">
        <f>SUM(DL41:DL46)</f>
        <v>18417</v>
      </c>
      <c r="DM40" s="22">
        <f>SUM(DM41:DM46)</f>
        <v>9468</v>
      </c>
      <c r="DN40" s="22">
        <f>SUM(DN41:DN46)</f>
        <v>16265</v>
      </c>
      <c r="DO40" s="22">
        <f>SUM(DO41:DO46)</f>
        <v>0</v>
      </c>
      <c r="DP40" s="22">
        <f t="shared" ref="DP40:EN40" si="71">SUM(DP41:DP46)</f>
        <v>0</v>
      </c>
      <c r="DQ40" s="22">
        <f t="shared" si="71"/>
        <v>0</v>
      </c>
      <c r="DR40" s="22">
        <f t="shared" si="71"/>
        <v>0</v>
      </c>
      <c r="DS40" s="21">
        <f t="shared" si="71"/>
        <v>4744</v>
      </c>
      <c r="DT40" s="22">
        <f t="shared" si="71"/>
        <v>0</v>
      </c>
      <c r="DU40" s="22">
        <f t="shared" si="71"/>
        <v>0</v>
      </c>
      <c r="DV40" s="22">
        <f t="shared" si="71"/>
        <v>0</v>
      </c>
      <c r="DW40" s="22">
        <f t="shared" si="71"/>
        <v>0</v>
      </c>
      <c r="DX40" s="22">
        <f t="shared" si="71"/>
        <v>21932</v>
      </c>
      <c r="DY40" s="22">
        <f t="shared" si="71"/>
        <v>54268</v>
      </c>
      <c r="DZ40" s="22">
        <f t="shared" si="71"/>
        <v>24182</v>
      </c>
      <c r="EA40" s="22">
        <f t="shared" si="71"/>
        <v>0</v>
      </c>
      <c r="EB40" s="22">
        <f t="shared" si="71"/>
        <v>859</v>
      </c>
      <c r="EC40" s="22">
        <f t="shared" si="71"/>
        <v>12610</v>
      </c>
      <c r="ED40" s="22">
        <f t="shared" si="71"/>
        <v>0</v>
      </c>
      <c r="EE40" s="21">
        <f t="shared" si="71"/>
        <v>0</v>
      </c>
      <c r="EF40" s="22">
        <f t="shared" si="71"/>
        <v>0</v>
      </c>
      <c r="EG40" s="22">
        <f t="shared" si="71"/>
        <v>0</v>
      </c>
      <c r="EH40" s="22">
        <f t="shared" si="71"/>
        <v>157015.54999999999</v>
      </c>
      <c r="EI40" s="22">
        <f t="shared" si="71"/>
        <v>32579.31</v>
      </c>
      <c r="EJ40" s="22">
        <f t="shared" si="71"/>
        <v>1907.01</v>
      </c>
      <c r="EK40" s="22">
        <f t="shared" si="71"/>
        <v>0</v>
      </c>
      <c r="EL40" s="22">
        <f t="shared" si="71"/>
        <v>0</v>
      </c>
      <c r="EM40" s="22">
        <f t="shared" si="71"/>
        <v>2378.3599999999997</v>
      </c>
      <c r="EN40" s="22">
        <f t="shared" si="71"/>
        <v>0</v>
      </c>
      <c r="EO40" s="22">
        <f t="shared" ref="EO40:ET40" si="72">SUM(EO41:EO46)</f>
        <v>0</v>
      </c>
      <c r="EP40" s="22">
        <f t="shared" si="72"/>
        <v>0</v>
      </c>
      <c r="EQ40" s="21">
        <f t="shared" si="72"/>
        <v>0</v>
      </c>
      <c r="ER40" s="22">
        <f t="shared" si="72"/>
        <v>0</v>
      </c>
      <c r="ES40" s="22">
        <f t="shared" si="72"/>
        <v>10226.83</v>
      </c>
      <c r="ET40" s="22">
        <f t="shared" si="72"/>
        <v>3667.37</v>
      </c>
      <c r="EU40" s="22">
        <f t="shared" ref="EU40:FZ40" si="73">SUM(EU41:EU46)</f>
        <v>68217.42</v>
      </c>
      <c r="EV40" s="22">
        <f t="shared" si="73"/>
        <v>47455.810000000005</v>
      </c>
      <c r="EW40" s="22">
        <f t="shared" si="73"/>
        <v>24407</v>
      </c>
      <c r="EX40" s="22">
        <f t="shared" si="73"/>
        <v>142</v>
      </c>
      <c r="EY40" s="62">
        <f t="shared" si="73"/>
        <v>507</v>
      </c>
      <c r="EZ40" s="62">
        <f t="shared" si="73"/>
        <v>0</v>
      </c>
      <c r="FA40" s="62">
        <f t="shared" si="73"/>
        <v>0</v>
      </c>
      <c r="FB40" s="62">
        <f t="shared" si="73"/>
        <v>0</v>
      </c>
      <c r="FC40" s="21">
        <f t="shared" si="73"/>
        <v>0</v>
      </c>
      <c r="FD40" s="22">
        <f t="shared" si="73"/>
        <v>78</v>
      </c>
      <c r="FE40" s="22">
        <f t="shared" si="73"/>
        <v>0</v>
      </c>
      <c r="FF40" s="22">
        <f t="shared" si="73"/>
        <v>13395</v>
      </c>
      <c r="FG40" s="22">
        <f t="shared" si="73"/>
        <v>37883</v>
      </c>
      <c r="FH40" s="22">
        <f t="shared" si="73"/>
        <v>37973</v>
      </c>
      <c r="FI40" s="22">
        <f t="shared" si="73"/>
        <v>2753</v>
      </c>
      <c r="FJ40" s="22">
        <f t="shared" si="73"/>
        <v>27711</v>
      </c>
      <c r="FK40" s="22">
        <f t="shared" si="73"/>
        <v>0</v>
      </c>
      <c r="FL40" s="22">
        <f t="shared" si="73"/>
        <v>0</v>
      </c>
      <c r="FM40" s="22">
        <f t="shared" si="73"/>
        <v>0</v>
      </c>
      <c r="FN40" s="23">
        <f t="shared" si="73"/>
        <v>0</v>
      </c>
      <c r="FO40" s="22">
        <f t="shared" si="73"/>
        <v>14402.14</v>
      </c>
      <c r="FP40" s="22">
        <f t="shared" si="73"/>
        <v>26385.73</v>
      </c>
      <c r="FQ40" s="22">
        <f t="shared" si="73"/>
        <v>41520.080000000002</v>
      </c>
      <c r="FR40" s="22">
        <f t="shared" si="73"/>
        <v>28604.49</v>
      </c>
      <c r="FS40" s="22">
        <f t="shared" si="73"/>
        <v>0</v>
      </c>
      <c r="FT40" s="22">
        <f t="shared" si="73"/>
        <v>12692.119999999999</v>
      </c>
      <c r="FU40" s="22">
        <f t="shared" si="73"/>
        <v>6016.97</v>
      </c>
      <c r="FV40" s="22">
        <f t="shared" si="73"/>
        <v>0</v>
      </c>
      <c r="FW40" s="22">
        <f t="shared" si="73"/>
        <v>0</v>
      </c>
      <c r="FX40" s="22">
        <f t="shared" si="73"/>
        <v>0</v>
      </c>
      <c r="FY40" s="22">
        <f t="shared" si="73"/>
        <v>0</v>
      </c>
      <c r="FZ40" s="22">
        <f t="shared" si="73"/>
        <v>0</v>
      </c>
      <c r="GA40" s="21">
        <v>2827.4</v>
      </c>
      <c r="GB40" s="22">
        <v>29446.310000000005</v>
      </c>
      <c r="GC40" s="22">
        <v>2688.05</v>
      </c>
      <c r="GD40" s="22">
        <v>0</v>
      </c>
      <c r="GE40" s="22">
        <v>0</v>
      </c>
      <c r="GF40" s="22">
        <v>32800.070000000007</v>
      </c>
      <c r="GG40" s="22">
        <v>33791</v>
      </c>
      <c r="GH40" s="22">
        <f t="shared" ref="GH40:HJ40" si="74">SUM(GH41:GH46)</f>
        <v>317.26</v>
      </c>
      <c r="GI40" s="22">
        <v>0</v>
      </c>
      <c r="GJ40" s="22">
        <f t="shared" si="74"/>
        <v>10</v>
      </c>
      <c r="GK40" s="76">
        <f t="shared" si="74"/>
        <v>0</v>
      </c>
      <c r="GL40" s="78">
        <f t="shared" si="74"/>
        <v>0</v>
      </c>
      <c r="GM40" s="81">
        <v>113213.74</v>
      </c>
      <c r="GN40" s="76">
        <f t="shared" si="74"/>
        <v>24575.040000000001</v>
      </c>
      <c r="GO40" s="76">
        <f t="shared" si="74"/>
        <v>0</v>
      </c>
      <c r="GP40" s="22">
        <f t="shared" si="74"/>
        <v>0</v>
      </c>
      <c r="GQ40" s="22">
        <v>0</v>
      </c>
      <c r="GR40" s="22">
        <v>16721.550000000003</v>
      </c>
      <c r="GS40" s="22">
        <v>0</v>
      </c>
      <c r="GT40" s="22">
        <v>428.65000000000003</v>
      </c>
      <c r="GU40" s="22">
        <v>0</v>
      </c>
      <c r="GV40" s="22">
        <v>1903.29</v>
      </c>
      <c r="GW40" s="22">
        <v>0</v>
      </c>
      <c r="GX40" s="22">
        <v>0</v>
      </c>
      <c r="GY40" s="21">
        <f t="shared" si="74"/>
        <v>0</v>
      </c>
      <c r="GZ40" s="22">
        <f t="shared" si="74"/>
        <v>0</v>
      </c>
      <c r="HA40" s="22">
        <v>0</v>
      </c>
      <c r="HB40" s="22">
        <v>0</v>
      </c>
      <c r="HC40" s="22">
        <f t="shared" si="74"/>
        <v>0</v>
      </c>
      <c r="HD40" s="22">
        <f t="shared" si="74"/>
        <v>0</v>
      </c>
      <c r="HE40" s="22">
        <f t="shared" si="74"/>
        <v>0</v>
      </c>
      <c r="HF40" s="22">
        <f t="shared" si="74"/>
        <v>0</v>
      </c>
      <c r="HG40" s="22">
        <f t="shared" si="74"/>
        <v>0</v>
      </c>
      <c r="HH40" s="22">
        <f t="shared" si="74"/>
        <v>0</v>
      </c>
      <c r="HI40" s="22">
        <f t="shared" si="74"/>
        <v>0</v>
      </c>
      <c r="HJ40" s="22">
        <f t="shared" si="74"/>
        <v>0</v>
      </c>
      <c r="HK40" s="21">
        <f t="shared" ref="HK40:HV40" si="75">SUM(HK41:HK46)</f>
        <v>0</v>
      </c>
      <c r="HL40" s="22">
        <f t="shared" si="75"/>
        <v>22878.28</v>
      </c>
      <c r="HM40" s="22">
        <f t="shared" si="75"/>
        <v>35407.050000000003</v>
      </c>
      <c r="HN40" s="22">
        <f t="shared" si="75"/>
        <v>10943.48</v>
      </c>
      <c r="HO40" s="22">
        <f t="shared" si="75"/>
        <v>0</v>
      </c>
      <c r="HP40" s="22">
        <f t="shared" si="75"/>
        <v>0</v>
      </c>
      <c r="HQ40" s="22">
        <f t="shared" si="75"/>
        <v>2882.64</v>
      </c>
      <c r="HR40" s="22">
        <f t="shared" si="75"/>
        <v>0</v>
      </c>
      <c r="HS40" s="22">
        <f t="shared" si="75"/>
        <v>0</v>
      </c>
      <c r="HT40" s="22">
        <f t="shared" si="75"/>
        <v>0</v>
      </c>
      <c r="HU40" s="22">
        <f t="shared" si="75"/>
        <v>0</v>
      </c>
      <c r="HV40" s="22">
        <f t="shared" si="75"/>
        <v>10355.969999999999</v>
      </c>
      <c r="HW40" s="21">
        <f>SUM(HW41:HW46)</f>
        <v>30838</v>
      </c>
      <c r="HX40" s="22">
        <f t="shared" ref="HX40:IB40" si="76">SUM(HX41:HX46)</f>
        <v>30691.32</v>
      </c>
      <c r="HY40" s="22">
        <f t="shared" si="76"/>
        <v>14529.86</v>
      </c>
      <c r="HZ40" s="22">
        <f t="shared" si="76"/>
        <v>7723.54</v>
      </c>
      <c r="IA40" s="22">
        <f t="shared" si="76"/>
        <v>4048.99</v>
      </c>
      <c r="IB40" s="22">
        <f t="shared" si="76"/>
        <v>1394.55</v>
      </c>
      <c r="IC40" s="22">
        <f>SUM(IC41:IC46)</f>
        <v>11055.72</v>
      </c>
      <c r="ID40" s="22">
        <f>SUM(ID41:ID46)</f>
        <v>22327.05</v>
      </c>
      <c r="IE40" s="22">
        <f t="shared" ref="IE40:IF40" si="77">SUM(IE41:IE46)</f>
        <v>0</v>
      </c>
      <c r="IF40" s="22">
        <f t="shared" si="77"/>
        <v>0</v>
      </c>
      <c r="IG40" s="22">
        <f>SUM(IG41:IG46)</f>
        <v>0</v>
      </c>
      <c r="IH40" s="22">
        <f>SUM(IH41:IH46)</f>
        <v>0</v>
      </c>
      <c r="II40" s="21">
        <f>SUM(II41:II46)</f>
        <v>0</v>
      </c>
      <c r="IJ40" s="22">
        <f>SUM(IJ41:IJ46)</f>
        <v>394.71999999999997</v>
      </c>
      <c r="IK40" s="22">
        <f t="shared" ref="IK40:IN40" si="78">SUM(IK41:IK46)</f>
        <v>0</v>
      </c>
      <c r="IL40" s="22">
        <f t="shared" si="78"/>
        <v>0</v>
      </c>
      <c r="IM40" s="22">
        <f t="shared" si="78"/>
        <v>1791.6100000000001</v>
      </c>
      <c r="IN40" s="22">
        <f t="shared" si="78"/>
        <v>0</v>
      </c>
      <c r="IO40" s="22">
        <f>SUM(IO41:IO46)</f>
        <v>0</v>
      </c>
      <c r="IP40" s="22">
        <f>SUM(IP41:IP46)</f>
        <v>115.93</v>
      </c>
      <c r="IQ40" s="22">
        <f t="shared" ref="IQ40:IS40" si="79">SUM(IQ41:IQ46)</f>
        <v>0</v>
      </c>
      <c r="IR40" s="22">
        <f t="shared" si="79"/>
        <v>0</v>
      </c>
      <c r="IS40" s="22">
        <f t="shared" si="79"/>
        <v>0</v>
      </c>
      <c r="IT40" s="22">
        <f>SUM(IT41:IT46)</f>
        <v>637.41</v>
      </c>
      <c r="IU40" s="21">
        <f>SUM(IU41:IU46)</f>
        <v>0</v>
      </c>
      <c r="IV40" s="22">
        <f>SUM(IV41:IV46)</f>
        <v>0</v>
      </c>
      <c r="IW40" s="22">
        <f t="shared" ref="IW40:JB40" si="80">SUM(IW41:IW46)</f>
        <v>0</v>
      </c>
      <c r="IX40" s="22">
        <f t="shared" si="80"/>
        <v>0</v>
      </c>
      <c r="IY40" s="22">
        <f t="shared" si="80"/>
        <v>0</v>
      </c>
      <c r="IZ40" s="22">
        <f t="shared" si="80"/>
        <v>9278.68</v>
      </c>
      <c r="JA40" s="22">
        <f t="shared" si="80"/>
        <v>27438.05</v>
      </c>
      <c r="JB40" s="22">
        <f t="shared" si="80"/>
        <v>71.09</v>
      </c>
      <c r="JC40" s="22">
        <f t="shared" ref="JC40:JD40" si="81">SUM(JC41:JC46)</f>
        <v>0</v>
      </c>
      <c r="JD40" s="22">
        <f t="shared" si="81"/>
        <v>0</v>
      </c>
      <c r="JE40" s="22">
        <f t="shared" ref="JE40:JF40" si="82">SUM(JE41:JE46)</f>
        <v>0</v>
      </c>
      <c r="JF40" s="22">
        <f t="shared" si="82"/>
        <v>0</v>
      </c>
      <c r="JG40" s="73" t="s">
        <v>32</v>
      </c>
      <c r="JI40" s="63"/>
      <c r="JJ40" s="63"/>
      <c r="JK40" s="64"/>
      <c r="JL40" s="63"/>
    </row>
    <row r="41" spans="2:272" x14ac:dyDescent="0.2">
      <c r="B41" s="16" t="s">
        <v>20</v>
      </c>
      <c r="C41" s="24">
        <v>2445</v>
      </c>
      <c r="D41" s="25">
        <v>4436</v>
      </c>
      <c r="E41" s="25">
        <v>426</v>
      </c>
      <c r="F41" s="25" t="s">
        <v>2</v>
      </c>
      <c r="G41" s="25">
        <v>1002</v>
      </c>
      <c r="H41" s="25" t="s">
        <v>2</v>
      </c>
      <c r="I41" s="25" t="s">
        <v>2</v>
      </c>
      <c r="J41" s="25" t="s">
        <v>2</v>
      </c>
      <c r="K41" s="25" t="s">
        <v>2</v>
      </c>
      <c r="L41" s="25" t="s">
        <v>2</v>
      </c>
      <c r="M41" s="25" t="s">
        <v>2</v>
      </c>
      <c r="N41" s="26">
        <v>492</v>
      </c>
      <c r="O41" s="25">
        <v>11625</v>
      </c>
      <c r="P41" s="25">
        <v>14979</v>
      </c>
      <c r="Q41" s="25">
        <v>31242</v>
      </c>
      <c r="R41" s="25" t="s">
        <v>2</v>
      </c>
      <c r="S41" s="25" t="s">
        <v>2</v>
      </c>
      <c r="T41" s="25" t="s">
        <v>2</v>
      </c>
      <c r="U41" s="25" t="s">
        <v>2</v>
      </c>
      <c r="V41" s="25" t="s">
        <v>2</v>
      </c>
      <c r="W41" s="25" t="s">
        <v>2</v>
      </c>
      <c r="X41" s="25" t="s">
        <v>2</v>
      </c>
      <c r="Y41" s="25" t="s">
        <v>2</v>
      </c>
      <c r="Z41" s="25">
        <v>3913</v>
      </c>
      <c r="AA41" s="27">
        <v>52697</v>
      </c>
      <c r="AB41" s="28">
        <v>22790</v>
      </c>
      <c r="AC41" s="28">
        <v>34719</v>
      </c>
      <c r="AD41" s="28">
        <v>56745</v>
      </c>
      <c r="AE41" s="28">
        <v>29067</v>
      </c>
      <c r="AF41" s="28">
        <v>32515</v>
      </c>
      <c r="AG41" s="28">
        <v>2482</v>
      </c>
      <c r="AH41" s="28" t="s">
        <v>2</v>
      </c>
      <c r="AI41" s="28" t="s">
        <v>2</v>
      </c>
      <c r="AJ41" s="28" t="s">
        <v>2</v>
      </c>
      <c r="AK41" s="28" t="s">
        <v>2</v>
      </c>
      <c r="AL41" s="29">
        <v>2423</v>
      </c>
      <c r="AM41" s="28">
        <v>32337</v>
      </c>
      <c r="AN41" s="28">
        <v>10898</v>
      </c>
      <c r="AO41" s="28">
        <v>4823</v>
      </c>
      <c r="AP41" s="28">
        <v>17374</v>
      </c>
      <c r="AQ41" s="28">
        <v>29511</v>
      </c>
      <c r="AR41" s="28">
        <v>2571</v>
      </c>
      <c r="AS41" s="28">
        <v>21400</v>
      </c>
      <c r="AT41" s="28" t="s">
        <v>2</v>
      </c>
      <c r="AU41" s="28" t="s">
        <v>2</v>
      </c>
      <c r="AV41" s="28" t="s">
        <v>2</v>
      </c>
      <c r="AW41" s="28">
        <v>153</v>
      </c>
      <c r="AX41" s="28" t="s">
        <v>2</v>
      </c>
      <c r="AY41" s="27">
        <v>21019</v>
      </c>
      <c r="AZ41" s="28">
        <v>14858</v>
      </c>
      <c r="BA41" s="28">
        <v>16156</v>
      </c>
      <c r="BB41" s="28">
        <v>23247</v>
      </c>
      <c r="BC41" s="28">
        <v>36730</v>
      </c>
      <c r="BD41" s="28">
        <v>10498</v>
      </c>
      <c r="BE41" s="28">
        <v>14724</v>
      </c>
      <c r="BF41" s="28" t="s">
        <v>2</v>
      </c>
      <c r="BG41" s="28" t="s">
        <v>2</v>
      </c>
      <c r="BH41" s="28">
        <v>599</v>
      </c>
      <c r="BI41" s="28">
        <v>1294</v>
      </c>
      <c r="BJ41" s="29" t="s">
        <v>2</v>
      </c>
      <c r="BK41" s="28">
        <v>955</v>
      </c>
      <c r="BL41" s="28">
        <v>11032</v>
      </c>
      <c r="BM41" s="28">
        <v>49834</v>
      </c>
      <c r="BN41" s="28">
        <v>439</v>
      </c>
      <c r="BO41" s="28">
        <v>42396</v>
      </c>
      <c r="BP41" s="28">
        <v>4269</v>
      </c>
      <c r="BQ41" s="28">
        <v>6096</v>
      </c>
      <c r="BR41" s="28" t="s">
        <v>2</v>
      </c>
      <c r="BS41" s="28" t="s">
        <v>2</v>
      </c>
      <c r="BT41" s="28">
        <v>15541</v>
      </c>
      <c r="BU41" s="28" t="s">
        <v>2</v>
      </c>
      <c r="BV41" s="28" t="s">
        <v>2</v>
      </c>
      <c r="BW41" s="27">
        <v>4985</v>
      </c>
      <c r="BX41" s="28"/>
      <c r="BY41" s="28">
        <v>878</v>
      </c>
      <c r="BZ41" s="28">
        <v>23264</v>
      </c>
      <c r="CA41" s="28">
        <v>41810</v>
      </c>
      <c r="CB41" s="28">
        <v>8356</v>
      </c>
      <c r="CC41" s="28">
        <v>2391</v>
      </c>
      <c r="CD41" s="28">
        <v>338</v>
      </c>
      <c r="CE41" s="28" t="s">
        <v>2</v>
      </c>
      <c r="CF41" s="28">
        <v>6112</v>
      </c>
      <c r="CG41" s="28">
        <v>31815</v>
      </c>
      <c r="CH41" s="29">
        <v>48561</v>
      </c>
      <c r="CI41" s="28" t="s">
        <v>2</v>
      </c>
      <c r="CJ41" s="28" t="s">
        <v>2</v>
      </c>
      <c r="CK41" s="28" t="s">
        <v>2</v>
      </c>
      <c r="CL41" s="28" t="s">
        <v>2</v>
      </c>
      <c r="CM41" s="28">
        <v>6175.16</v>
      </c>
      <c r="CN41" s="28">
        <v>2025.88</v>
      </c>
      <c r="CO41" s="28">
        <v>10072.08</v>
      </c>
      <c r="CP41" s="28" t="s">
        <v>2</v>
      </c>
      <c r="CQ41" s="28" t="s">
        <v>2</v>
      </c>
      <c r="CR41" s="28" t="s">
        <v>2</v>
      </c>
      <c r="CS41" s="28" t="s">
        <v>2</v>
      </c>
      <c r="CT41" s="28" t="s">
        <v>2</v>
      </c>
      <c r="CU41" s="30" t="s">
        <v>2</v>
      </c>
      <c r="CV41" s="31">
        <v>21311</v>
      </c>
      <c r="CW41" s="31">
        <v>43564</v>
      </c>
      <c r="CX41" s="31">
        <v>6065</v>
      </c>
      <c r="CY41" s="31" t="s">
        <v>2</v>
      </c>
      <c r="CZ41" s="31" t="s">
        <v>2</v>
      </c>
      <c r="DA41" s="31">
        <v>38551</v>
      </c>
      <c r="DB41" s="31">
        <v>3149</v>
      </c>
      <c r="DC41" s="31" t="s">
        <v>2</v>
      </c>
      <c r="DD41" s="31" t="s">
        <v>2</v>
      </c>
      <c r="DE41" s="31" t="s">
        <v>2</v>
      </c>
      <c r="DF41" s="31" t="s">
        <v>2</v>
      </c>
      <c r="DG41" s="30" t="s">
        <v>2</v>
      </c>
      <c r="DH41" s="31" t="s">
        <v>2</v>
      </c>
      <c r="DI41" s="31" t="s">
        <v>2</v>
      </c>
      <c r="DJ41" s="31">
        <v>40226</v>
      </c>
      <c r="DK41" s="31">
        <v>22563</v>
      </c>
      <c r="DL41" s="31">
        <v>11506</v>
      </c>
      <c r="DM41" s="31">
        <v>4592</v>
      </c>
      <c r="DN41" s="31">
        <v>2800</v>
      </c>
      <c r="DO41" s="31" t="s">
        <v>2</v>
      </c>
      <c r="DP41" s="31" t="s">
        <v>2</v>
      </c>
      <c r="DQ41" s="31" t="s">
        <v>2</v>
      </c>
      <c r="DR41" s="31" t="s">
        <v>2</v>
      </c>
      <c r="DS41" s="30" t="s">
        <v>2</v>
      </c>
      <c r="DT41" s="31" t="s">
        <v>2</v>
      </c>
      <c r="DU41" s="31" t="s">
        <v>2</v>
      </c>
      <c r="DV41" s="31" t="s">
        <v>2</v>
      </c>
      <c r="DW41" s="31" t="s">
        <v>2</v>
      </c>
      <c r="DX41" s="31">
        <v>1991</v>
      </c>
      <c r="DY41" s="31">
        <v>17008</v>
      </c>
      <c r="DZ41" s="31">
        <v>4242</v>
      </c>
      <c r="EA41" s="31" t="s">
        <v>2</v>
      </c>
      <c r="EB41" s="31" t="s">
        <v>2</v>
      </c>
      <c r="EC41" s="31">
        <v>4145</v>
      </c>
      <c r="ED41" s="31" t="s">
        <v>2</v>
      </c>
      <c r="EE41" s="30" t="s">
        <v>2</v>
      </c>
      <c r="EF41" s="31" t="s">
        <v>2</v>
      </c>
      <c r="EG41" s="31" t="s">
        <v>2</v>
      </c>
      <c r="EH41" s="31">
        <v>46370</v>
      </c>
      <c r="EI41" s="31">
        <v>519</v>
      </c>
      <c r="EJ41" s="31" t="s">
        <v>2</v>
      </c>
      <c r="EK41" s="31" t="s">
        <v>2</v>
      </c>
      <c r="EL41" s="31" t="s">
        <v>2</v>
      </c>
      <c r="EM41" s="31">
        <v>79.7</v>
      </c>
      <c r="EN41" s="31" t="s">
        <v>2</v>
      </c>
      <c r="EO41" s="31" t="s">
        <v>2</v>
      </c>
      <c r="EP41" s="31" t="s">
        <v>2</v>
      </c>
      <c r="EQ41" s="30" t="s">
        <v>2</v>
      </c>
      <c r="ER41" s="31" t="s">
        <v>2</v>
      </c>
      <c r="ES41" s="31">
        <v>3667.36</v>
      </c>
      <c r="ET41" s="31">
        <v>3667.37</v>
      </c>
      <c r="EU41" s="31">
        <v>24690.12</v>
      </c>
      <c r="EV41" s="31">
        <v>11630.45</v>
      </c>
      <c r="EW41" s="31">
        <v>756</v>
      </c>
      <c r="EX41" s="31" t="s">
        <v>2</v>
      </c>
      <c r="EY41" s="31" t="s">
        <v>2</v>
      </c>
      <c r="EZ41" s="31" t="s">
        <v>2</v>
      </c>
      <c r="FA41" s="31" t="s">
        <v>2</v>
      </c>
      <c r="FB41" s="31" t="s">
        <v>2</v>
      </c>
      <c r="FC41" s="30" t="s">
        <v>2</v>
      </c>
      <c r="FD41" s="31">
        <v>27</v>
      </c>
      <c r="FE41" s="31" t="s">
        <v>2</v>
      </c>
      <c r="FF41" s="31">
        <v>2325</v>
      </c>
      <c r="FG41" s="31">
        <v>3976</v>
      </c>
      <c r="FH41" s="31">
        <v>2469</v>
      </c>
      <c r="FI41" s="31">
        <v>783</v>
      </c>
      <c r="FJ41" s="31">
        <v>11623</v>
      </c>
      <c r="FK41" s="31" t="s">
        <v>2</v>
      </c>
      <c r="FL41" s="31" t="s">
        <v>2</v>
      </c>
      <c r="FM41" s="31" t="s">
        <v>2</v>
      </c>
      <c r="FN41" s="32" t="s">
        <v>2</v>
      </c>
      <c r="FO41" s="31">
        <v>4608.45</v>
      </c>
      <c r="FP41" s="31">
        <v>7284.68</v>
      </c>
      <c r="FQ41" s="31">
        <v>11720.69</v>
      </c>
      <c r="FR41" s="31">
        <v>7985.01</v>
      </c>
      <c r="FS41" s="31" t="s">
        <v>2</v>
      </c>
      <c r="FT41" s="31">
        <v>6490.48</v>
      </c>
      <c r="FU41" s="31">
        <v>1028.96</v>
      </c>
      <c r="FV41" s="31" t="s">
        <v>2</v>
      </c>
      <c r="FW41" s="31"/>
      <c r="FX41" s="31" t="s">
        <v>2</v>
      </c>
      <c r="FY41" s="31" t="s">
        <v>2</v>
      </c>
      <c r="FZ41" s="31" t="s">
        <v>2</v>
      </c>
      <c r="GA41" s="30">
        <v>898.08</v>
      </c>
      <c r="GB41" s="31">
        <v>5236.99</v>
      </c>
      <c r="GC41" s="31" t="s">
        <v>2</v>
      </c>
      <c r="GD41" s="31" t="s">
        <v>2</v>
      </c>
      <c r="GE41" s="31" t="s">
        <v>2</v>
      </c>
      <c r="GF41" s="31">
        <v>2225.81</v>
      </c>
      <c r="GG41" s="31">
        <v>1124</v>
      </c>
      <c r="GH41" s="31" t="s">
        <v>2</v>
      </c>
      <c r="GI41" s="31" t="s">
        <v>2</v>
      </c>
      <c r="GJ41" s="31" t="s">
        <v>2</v>
      </c>
      <c r="GK41" s="77" t="s">
        <v>2</v>
      </c>
      <c r="GL41" s="79">
        <v>0</v>
      </c>
      <c r="GM41" s="82">
        <v>33214.03</v>
      </c>
      <c r="GN41" s="77">
        <v>4301.97</v>
      </c>
      <c r="GO41" s="77" t="s">
        <v>2</v>
      </c>
      <c r="GP41" s="31" t="s">
        <v>2</v>
      </c>
      <c r="GQ41" s="31" t="s">
        <v>2</v>
      </c>
      <c r="GR41" s="31">
        <v>5742.27</v>
      </c>
      <c r="GS41" s="31" t="s">
        <v>2</v>
      </c>
      <c r="GT41" s="31">
        <v>340.47</v>
      </c>
      <c r="GU41" s="31" t="s">
        <v>2</v>
      </c>
      <c r="GV41" s="31">
        <v>109.97</v>
      </c>
      <c r="GW41" s="31" t="s">
        <v>2</v>
      </c>
      <c r="GX41" s="31" t="s">
        <v>2</v>
      </c>
      <c r="GY41" s="30" t="s">
        <v>2</v>
      </c>
      <c r="GZ41" s="31" t="s">
        <v>2</v>
      </c>
      <c r="HA41" s="31" t="s">
        <v>2</v>
      </c>
      <c r="HB41" s="31" t="s">
        <v>2</v>
      </c>
      <c r="HC41" s="31" t="s">
        <v>2</v>
      </c>
      <c r="HD41" s="31" t="s">
        <v>2</v>
      </c>
      <c r="HE41" s="31" t="s">
        <v>2</v>
      </c>
      <c r="HF41" s="31" t="s">
        <v>2</v>
      </c>
      <c r="HG41" s="31" t="s">
        <v>2</v>
      </c>
      <c r="HH41" s="31" t="s">
        <v>2</v>
      </c>
      <c r="HI41" s="31" t="s">
        <v>2</v>
      </c>
      <c r="HJ41" s="31" t="s">
        <v>2</v>
      </c>
      <c r="HK41" s="30" t="s">
        <v>2</v>
      </c>
      <c r="HL41" s="31">
        <v>8374.1299999999992</v>
      </c>
      <c r="HM41" s="31">
        <v>9351.5</v>
      </c>
      <c r="HN41" s="31" t="s">
        <v>2</v>
      </c>
      <c r="HO41" s="31" t="s">
        <v>2</v>
      </c>
      <c r="HP41" s="31" t="s">
        <v>2</v>
      </c>
      <c r="HQ41" s="31" t="s">
        <v>2</v>
      </c>
      <c r="HR41" s="31" t="s">
        <v>2</v>
      </c>
      <c r="HS41" s="31" t="s">
        <v>2</v>
      </c>
      <c r="HT41" s="31" t="s">
        <v>2</v>
      </c>
      <c r="HU41" s="31" t="s">
        <v>2</v>
      </c>
      <c r="HV41" s="31" t="s">
        <v>2</v>
      </c>
      <c r="HW41" s="30">
        <v>5963.32</v>
      </c>
      <c r="HX41" s="31">
        <v>17360.18</v>
      </c>
      <c r="HY41" s="31">
        <v>5341.39</v>
      </c>
      <c r="HZ41" s="31" t="s">
        <v>2</v>
      </c>
      <c r="IA41" s="31" t="s">
        <v>2</v>
      </c>
      <c r="IB41" s="31" t="s">
        <v>2</v>
      </c>
      <c r="IC41" s="31" t="s">
        <v>2</v>
      </c>
      <c r="ID41" s="31" t="s">
        <v>2</v>
      </c>
      <c r="IE41" s="31" t="s">
        <v>2</v>
      </c>
      <c r="IF41" s="31" t="s">
        <v>2</v>
      </c>
      <c r="IG41" s="31" t="s">
        <v>2</v>
      </c>
      <c r="IH41" s="31" t="s">
        <v>2</v>
      </c>
      <c r="II41" s="30" t="s">
        <v>2</v>
      </c>
      <c r="IJ41" s="31" t="s">
        <v>2</v>
      </c>
      <c r="IK41" s="31" t="s">
        <v>2</v>
      </c>
      <c r="IL41" s="31" t="s">
        <v>2</v>
      </c>
      <c r="IM41" s="31" t="s">
        <v>2</v>
      </c>
      <c r="IN41" s="31" t="s">
        <v>2</v>
      </c>
      <c r="IO41" s="31" t="s">
        <v>2</v>
      </c>
      <c r="IP41" s="31" t="s">
        <v>2</v>
      </c>
      <c r="IQ41" s="31" t="s">
        <v>2</v>
      </c>
      <c r="IR41" s="31" t="s">
        <v>2</v>
      </c>
      <c r="IS41" s="31" t="s">
        <v>2</v>
      </c>
      <c r="IT41" s="31" t="s">
        <v>2</v>
      </c>
      <c r="IU41" s="30" t="s">
        <v>2</v>
      </c>
      <c r="IV41" s="31" t="s">
        <v>2</v>
      </c>
      <c r="IW41" s="31" t="s">
        <v>2</v>
      </c>
      <c r="IX41" s="31" t="s">
        <v>2</v>
      </c>
      <c r="IY41" s="31" t="s">
        <v>2</v>
      </c>
      <c r="IZ41" s="31" t="s">
        <v>2</v>
      </c>
      <c r="JA41" s="31" t="s">
        <v>2</v>
      </c>
      <c r="JB41" s="31" t="s">
        <v>2</v>
      </c>
      <c r="JC41" s="31" t="s">
        <v>2</v>
      </c>
      <c r="JD41" s="31" t="s">
        <v>2</v>
      </c>
      <c r="JE41" s="31" t="s">
        <v>2</v>
      </c>
      <c r="JF41" s="31" t="s">
        <v>2</v>
      </c>
      <c r="JG41" s="72" t="s">
        <v>20</v>
      </c>
    </row>
    <row r="42" spans="2:272" x14ac:dyDescent="0.2">
      <c r="B42" s="16" t="s">
        <v>21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30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2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0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2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27" t="s">
        <v>2</v>
      </c>
      <c r="BX42" s="28" t="s">
        <v>2</v>
      </c>
      <c r="BY42" s="28" t="s">
        <v>2</v>
      </c>
      <c r="BZ42" s="28" t="s">
        <v>2</v>
      </c>
      <c r="CA42" s="28">
        <v>764</v>
      </c>
      <c r="CB42" s="28">
        <v>942</v>
      </c>
      <c r="CC42" s="28" t="s">
        <v>2</v>
      </c>
      <c r="CD42" s="28">
        <v>1751</v>
      </c>
      <c r="CE42" s="28">
        <v>676</v>
      </c>
      <c r="CF42" s="28" t="s">
        <v>2</v>
      </c>
      <c r="CG42" s="28">
        <v>4289</v>
      </c>
      <c r="CH42" s="29">
        <v>5311</v>
      </c>
      <c r="CI42" s="28">
        <v>717.6</v>
      </c>
      <c r="CJ42" s="28" t="s">
        <v>2</v>
      </c>
      <c r="CK42" s="28" t="s">
        <v>2</v>
      </c>
      <c r="CL42" s="28" t="s">
        <v>2</v>
      </c>
      <c r="CM42" s="28" t="s">
        <v>2</v>
      </c>
      <c r="CN42" s="28" t="s">
        <v>2</v>
      </c>
      <c r="CO42" s="28" t="s">
        <v>2</v>
      </c>
      <c r="CP42" s="28" t="s">
        <v>2</v>
      </c>
      <c r="CQ42" s="28" t="s">
        <v>2</v>
      </c>
      <c r="CR42" s="28" t="s">
        <v>2</v>
      </c>
      <c r="CS42" s="28" t="s">
        <v>2</v>
      </c>
      <c r="CT42" s="28" t="s">
        <v>2</v>
      </c>
      <c r="CU42" s="30" t="s">
        <v>2</v>
      </c>
      <c r="CV42" s="31">
        <v>0</v>
      </c>
      <c r="CW42" s="31">
        <v>7671</v>
      </c>
      <c r="CX42" s="31">
        <v>292</v>
      </c>
      <c r="CY42" s="31" t="s">
        <v>2</v>
      </c>
      <c r="CZ42" s="31" t="s">
        <v>2</v>
      </c>
      <c r="DA42" s="31">
        <v>4880</v>
      </c>
      <c r="DB42" s="31">
        <v>731</v>
      </c>
      <c r="DC42" s="31" t="s">
        <v>2</v>
      </c>
      <c r="DD42" s="31" t="s">
        <v>2</v>
      </c>
      <c r="DE42" s="31" t="s">
        <v>2</v>
      </c>
      <c r="DF42" s="31" t="s">
        <v>2</v>
      </c>
      <c r="DG42" s="30" t="s">
        <v>2</v>
      </c>
      <c r="DH42" s="31" t="s">
        <v>2</v>
      </c>
      <c r="DI42" s="31" t="s">
        <v>2</v>
      </c>
      <c r="DJ42" s="31" t="s">
        <v>2</v>
      </c>
      <c r="DK42" s="31" t="s">
        <v>2</v>
      </c>
      <c r="DL42" s="31" t="s">
        <v>2</v>
      </c>
      <c r="DM42" s="31" t="s">
        <v>2</v>
      </c>
      <c r="DN42" s="31" t="s">
        <v>2</v>
      </c>
      <c r="DO42" s="31" t="s">
        <v>2</v>
      </c>
      <c r="DP42" s="31" t="s">
        <v>2</v>
      </c>
      <c r="DQ42" s="31" t="s">
        <v>2</v>
      </c>
      <c r="DR42" s="31" t="s">
        <v>2</v>
      </c>
      <c r="DS42" s="30" t="s">
        <v>2</v>
      </c>
      <c r="DT42" s="31" t="s">
        <v>2</v>
      </c>
      <c r="DU42" s="31" t="s">
        <v>2</v>
      </c>
      <c r="DV42" s="31" t="s">
        <v>2</v>
      </c>
      <c r="DW42" s="31" t="s">
        <v>2</v>
      </c>
      <c r="DX42" s="31" t="s">
        <v>2</v>
      </c>
      <c r="DY42" s="31" t="s">
        <v>2</v>
      </c>
      <c r="DZ42" s="31" t="s">
        <v>2</v>
      </c>
      <c r="EA42" s="31" t="s">
        <v>2</v>
      </c>
      <c r="EB42" s="31" t="s">
        <v>2</v>
      </c>
      <c r="EC42" s="31" t="s">
        <v>2</v>
      </c>
      <c r="ED42" s="31" t="s">
        <v>2</v>
      </c>
      <c r="EE42" s="30" t="s">
        <v>2</v>
      </c>
      <c r="EF42" s="31" t="s">
        <v>2</v>
      </c>
      <c r="EG42" s="31" t="s">
        <v>2</v>
      </c>
      <c r="EH42" s="31" t="s">
        <v>2</v>
      </c>
      <c r="EI42" s="31" t="s">
        <v>2</v>
      </c>
      <c r="EJ42" s="31" t="s">
        <v>2</v>
      </c>
      <c r="EK42" s="31" t="s">
        <v>2</v>
      </c>
      <c r="EL42" s="31" t="s">
        <v>2</v>
      </c>
      <c r="EM42" s="31" t="s">
        <v>2</v>
      </c>
      <c r="EN42" s="31" t="s">
        <v>2</v>
      </c>
      <c r="EO42" s="31" t="s">
        <v>2</v>
      </c>
      <c r="EP42" s="31" t="s">
        <v>2</v>
      </c>
      <c r="EQ42" s="30" t="s">
        <v>2</v>
      </c>
      <c r="ER42" s="31" t="s">
        <v>2</v>
      </c>
      <c r="ES42" s="31" t="s">
        <v>2</v>
      </c>
      <c r="ET42" s="31" t="s">
        <v>2</v>
      </c>
      <c r="EU42" s="31" t="s">
        <v>2</v>
      </c>
      <c r="EV42" s="31" t="s">
        <v>2</v>
      </c>
      <c r="EW42" s="31" t="s">
        <v>2</v>
      </c>
      <c r="EX42" s="31" t="s">
        <v>2</v>
      </c>
      <c r="EY42" s="31" t="s">
        <v>2</v>
      </c>
      <c r="EZ42" s="31" t="s">
        <v>2</v>
      </c>
      <c r="FA42" s="31" t="s">
        <v>2</v>
      </c>
      <c r="FB42" s="31" t="s">
        <v>2</v>
      </c>
      <c r="FC42" s="30" t="s">
        <v>2</v>
      </c>
      <c r="FD42" s="31" t="s">
        <v>2</v>
      </c>
      <c r="FE42" s="31" t="s">
        <v>2</v>
      </c>
      <c r="FF42" s="31" t="s">
        <v>2</v>
      </c>
      <c r="FG42" s="31" t="s">
        <v>2</v>
      </c>
      <c r="FH42" s="31" t="s">
        <v>2</v>
      </c>
      <c r="FI42" s="31" t="s">
        <v>2</v>
      </c>
      <c r="FJ42" s="31" t="s">
        <v>2</v>
      </c>
      <c r="FK42" s="31" t="s">
        <v>2</v>
      </c>
      <c r="FL42" s="31" t="s">
        <v>2</v>
      </c>
      <c r="FM42" s="31" t="s">
        <v>2</v>
      </c>
      <c r="FN42" s="32" t="s">
        <v>2</v>
      </c>
      <c r="FO42" s="31" t="s">
        <v>2</v>
      </c>
      <c r="FP42" s="31" t="s">
        <v>2</v>
      </c>
      <c r="FQ42" s="31" t="s">
        <v>2</v>
      </c>
      <c r="FR42" s="31" t="s">
        <v>2</v>
      </c>
      <c r="FS42" s="31" t="s">
        <v>2</v>
      </c>
      <c r="FT42" s="31" t="s">
        <v>2</v>
      </c>
      <c r="FU42" s="31" t="s">
        <v>2</v>
      </c>
      <c r="FV42" s="31"/>
      <c r="FW42" s="31"/>
      <c r="FX42" s="31"/>
      <c r="FY42" s="31"/>
      <c r="FZ42" s="32"/>
      <c r="GA42" s="31" t="s">
        <v>2</v>
      </c>
      <c r="GB42" s="31" t="s">
        <v>2</v>
      </c>
      <c r="GC42" s="31" t="s">
        <v>2</v>
      </c>
      <c r="GD42" s="31" t="s">
        <v>2</v>
      </c>
      <c r="GE42" s="31" t="s">
        <v>2</v>
      </c>
      <c r="GF42" s="31" t="s">
        <v>2</v>
      </c>
      <c r="GG42" s="31" t="s">
        <v>2</v>
      </c>
      <c r="GH42" s="31" t="s">
        <v>2</v>
      </c>
      <c r="GI42" s="31" t="s">
        <v>2</v>
      </c>
      <c r="GJ42" s="31" t="s">
        <v>2</v>
      </c>
      <c r="GK42" s="77"/>
      <c r="GL42" s="79">
        <v>0</v>
      </c>
      <c r="GM42" s="82">
        <v>0</v>
      </c>
      <c r="GN42" s="77">
        <v>0</v>
      </c>
      <c r="GO42" s="77" t="s">
        <v>2</v>
      </c>
      <c r="GP42" s="31" t="s">
        <v>2</v>
      </c>
      <c r="GQ42" s="31" t="s">
        <v>2</v>
      </c>
      <c r="GR42" s="31" t="s">
        <v>2</v>
      </c>
      <c r="GS42" s="31" t="s">
        <v>2</v>
      </c>
      <c r="GT42" s="31"/>
      <c r="GU42" s="31" t="s">
        <v>2</v>
      </c>
      <c r="GV42" s="31" t="s">
        <v>2</v>
      </c>
      <c r="GW42" s="31" t="s">
        <v>2</v>
      </c>
      <c r="GX42" s="31" t="s">
        <v>2</v>
      </c>
      <c r="GY42" s="30" t="s">
        <v>2</v>
      </c>
      <c r="GZ42" s="31" t="s">
        <v>2</v>
      </c>
      <c r="HA42" s="31" t="s">
        <v>2</v>
      </c>
      <c r="HB42" s="31" t="s">
        <v>2</v>
      </c>
      <c r="HC42" s="31" t="s">
        <v>2</v>
      </c>
      <c r="HD42" s="31" t="s">
        <v>2</v>
      </c>
      <c r="HE42" s="31" t="s">
        <v>2</v>
      </c>
      <c r="HF42" s="31" t="s">
        <v>2</v>
      </c>
      <c r="HG42" s="31" t="s">
        <v>2</v>
      </c>
      <c r="HH42" s="31" t="s">
        <v>2</v>
      </c>
      <c r="HI42" s="31" t="s">
        <v>2</v>
      </c>
      <c r="HJ42" s="31" t="s">
        <v>2</v>
      </c>
      <c r="HK42" s="30" t="s">
        <v>2</v>
      </c>
      <c r="HL42" s="31" t="s">
        <v>2</v>
      </c>
      <c r="HM42" s="31" t="s">
        <v>2</v>
      </c>
      <c r="HN42" s="31" t="s">
        <v>2</v>
      </c>
      <c r="HO42" s="31" t="s">
        <v>2</v>
      </c>
      <c r="HP42" s="31" t="s">
        <v>2</v>
      </c>
      <c r="HQ42" s="31" t="s">
        <v>2</v>
      </c>
      <c r="HR42" s="31" t="s">
        <v>2</v>
      </c>
      <c r="HS42" s="31" t="s">
        <v>2</v>
      </c>
      <c r="HT42" s="31" t="s">
        <v>2</v>
      </c>
      <c r="HU42" s="31" t="s">
        <v>2</v>
      </c>
      <c r="HV42" s="31" t="s">
        <v>2</v>
      </c>
      <c r="HW42" s="30"/>
      <c r="HX42" s="31"/>
      <c r="HY42" s="31" t="s">
        <v>2</v>
      </c>
      <c r="HZ42" s="31" t="s">
        <v>2</v>
      </c>
      <c r="IA42" s="31" t="s">
        <v>2</v>
      </c>
      <c r="IB42" s="31" t="s">
        <v>2</v>
      </c>
      <c r="IC42" s="31" t="s">
        <v>2</v>
      </c>
      <c r="ID42" s="31" t="s">
        <v>2</v>
      </c>
      <c r="IE42" s="31" t="s">
        <v>2</v>
      </c>
      <c r="IF42" s="31" t="s">
        <v>2</v>
      </c>
      <c r="IG42" s="31" t="s">
        <v>2</v>
      </c>
      <c r="IH42" s="31" t="s">
        <v>2</v>
      </c>
      <c r="II42" s="30" t="s">
        <v>2</v>
      </c>
      <c r="IJ42" s="31" t="s">
        <v>2</v>
      </c>
      <c r="IK42" s="31" t="s">
        <v>2</v>
      </c>
      <c r="IL42" s="31" t="s">
        <v>2</v>
      </c>
      <c r="IM42" s="31" t="s">
        <v>2</v>
      </c>
      <c r="IN42" s="31" t="s">
        <v>2</v>
      </c>
      <c r="IO42" s="31" t="s">
        <v>2</v>
      </c>
      <c r="IP42" s="31" t="s">
        <v>2</v>
      </c>
      <c r="IQ42" s="31" t="s">
        <v>2</v>
      </c>
      <c r="IR42" s="31" t="s">
        <v>2</v>
      </c>
      <c r="IS42" s="31" t="s">
        <v>2</v>
      </c>
      <c r="IT42" s="31" t="s">
        <v>2</v>
      </c>
      <c r="IU42" s="30" t="s">
        <v>2</v>
      </c>
      <c r="IV42" s="31" t="s">
        <v>2</v>
      </c>
      <c r="IW42" s="31" t="s">
        <v>2</v>
      </c>
      <c r="IX42" s="31" t="s">
        <v>2</v>
      </c>
      <c r="IY42" s="31" t="s">
        <v>2</v>
      </c>
      <c r="IZ42" s="31" t="s">
        <v>2</v>
      </c>
      <c r="JA42" s="31" t="s">
        <v>2</v>
      </c>
      <c r="JB42" s="31" t="s">
        <v>2</v>
      </c>
      <c r="JC42" s="31" t="s">
        <v>2</v>
      </c>
      <c r="JD42" s="31" t="s">
        <v>2</v>
      </c>
      <c r="JE42" s="31" t="s">
        <v>2</v>
      </c>
      <c r="JF42" s="31" t="s">
        <v>2</v>
      </c>
      <c r="JG42" s="72" t="s">
        <v>21</v>
      </c>
      <c r="JJ42" s="63"/>
    </row>
    <row r="43" spans="2:272" x14ac:dyDescent="0.2">
      <c r="B43" s="16" t="s">
        <v>22</v>
      </c>
      <c r="C43" s="24">
        <v>3932</v>
      </c>
      <c r="D43" s="25">
        <v>16850</v>
      </c>
      <c r="E43" s="25" t="s">
        <v>2</v>
      </c>
      <c r="F43" s="25" t="s">
        <v>2</v>
      </c>
      <c r="G43" s="25" t="s">
        <v>2</v>
      </c>
      <c r="H43" s="25" t="s">
        <v>2</v>
      </c>
      <c r="I43" s="25" t="s">
        <v>2</v>
      </c>
      <c r="J43" s="25" t="s">
        <v>2</v>
      </c>
      <c r="K43" s="25" t="s">
        <v>2</v>
      </c>
      <c r="L43" s="25" t="s">
        <v>2</v>
      </c>
      <c r="M43" s="25" t="s">
        <v>2</v>
      </c>
      <c r="N43" s="26" t="s">
        <v>2</v>
      </c>
      <c r="O43" s="25">
        <v>3255</v>
      </c>
      <c r="P43" s="25">
        <v>1534</v>
      </c>
      <c r="Q43" s="25">
        <v>31732</v>
      </c>
      <c r="R43" s="25" t="s">
        <v>2</v>
      </c>
      <c r="S43" s="25" t="s">
        <v>2</v>
      </c>
      <c r="T43" s="25" t="s">
        <v>2</v>
      </c>
      <c r="U43" s="25" t="s">
        <v>2</v>
      </c>
      <c r="V43" s="25" t="s">
        <v>2</v>
      </c>
      <c r="W43" s="25" t="s">
        <v>2</v>
      </c>
      <c r="X43" s="25" t="s">
        <v>2</v>
      </c>
      <c r="Y43" s="25" t="s">
        <v>2</v>
      </c>
      <c r="Z43" s="25">
        <v>3949</v>
      </c>
      <c r="AA43" s="27">
        <v>45856</v>
      </c>
      <c r="AB43" s="28">
        <v>25588</v>
      </c>
      <c r="AC43" s="28">
        <v>42611</v>
      </c>
      <c r="AD43" s="28">
        <v>44614</v>
      </c>
      <c r="AE43" s="28">
        <v>8757</v>
      </c>
      <c r="AF43" s="28">
        <v>29239</v>
      </c>
      <c r="AG43" s="28" t="s">
        <v>2</v>
      </c>
      <c r="AH43" s="28" t="s">
        <v>2</v>
      </c>
      <c r="AI43" s="28" t="s">
        <v>2</v>
      </c>
      <c r="AJ43" s="28" t="s">
        <v>2</v>
      </c>
      <c r="AK43" s="28" t="s">
        <v>2</v>
      </c>
      <c r="AL43" s="29">
        <v>508</v>
      </c>
      <c r="AM43" s="28">
        <v>37099</v>
      </c>
      <c r="AN43" s="28">
        <v>25977</v>
      </c>
      <c r="AO43" s="28">
        <v>6006</v>
      </c>
      <c r="AP43" s="28">
        <v>14617</v>
      </c>
      <c r="AQ43" s="28">
        <v>33150</v>
      </c>
      <c r="AR43" s="28">
        <v>2504</v>
      </c>
      <c r="AS43" s="28">
        <v>25092</v>
      </c>
      <c r="AT43" s="28" t="s">
        <v>2</v>
      </c>
      <c r="AU43" s="28" t="s">
        <v>2</v>
      </c>
      <c r="AV43" s="28" t="s">
        <v>2</v>
      </c>
      <c r="AW43" s="28">
        <v>2208</v>
      </c>
      <c r="AX43" s="28" t="s">
        <v>2</v>
      </c>
      <c r="AY43" s="27">
        <v>20452</v>
      </c>
      <c r="AZ43" s="28">
        <v>14838</v>
      </c>
      <c r="BA43" s="28">
        <v>16927</v>
      </c>
      <c r="BB43" s="28">
        <v>15782</v>
      </c>
      <c r="BC43" s="28">
        <v>37504</v>
      </c>
      <c r="BD43" s="28">
        <v>13389</v>
      </c>
      <c r="BE43" s="28">
        <v>11293</v>
      </c>
      <c r="BF43" s="28" t="s">
        <v>2</v>
      </c>
      <c r="BG43" s="28">
        <v>197</v>
      </c>
      <c r="BH43" s="28">
        <v>557</v>
      </c>
      <c r="BI43" s="28">
        <v>189</v>
      </c>
      <c r="BJ43" s="29">
        <v>704</v>
      </c>
      <c r="BK43" s="28">
        <v>8321</v>
      </c>
      <c r="BL43" s="28">
        <v>7067</v>
      </c>
      <c r="BM43" s="28">
        <v>47002</v>
      </c>
      <c r="BN43" s="28">
        <v>2123</v>
      </c>
      <c r="BO43" s="28">
        <v>34942</v>
      </c>
      <c r="BP43" s="28">
        <v>12738</v>
      </c>
      <c r="BQ43" s="28">
        <v>37674</v>
      </c>
      <c r="BR43" s="28">
        <v>517</v>
      </c>
      <c r="BS43" s="28" t="s">
        <v>2</v>
      </c>
      <c r="BT43" s="28">
        <v>20087</v>
      </c>
      <c r="BU43" s="28">
        <v>552</v>
      </c>
      <c r="BV43" s="28" t="s">
        <v>2</v>
      </c>
      <c r="BW43" s="27">
        <v>9157</v>
      </c>
      <c r="BX43" s="28">
        <v>4498</v>
      </c>
      <c r="BY43" s="28">
        <v>795</v>
      </c>
      <c r="BZ43" s="28">
        <v>11871</v>
      </c>
      <c r="CA43" s="28">
        <v>14847</v>
      </c>
      <c r="CB43" s="28">
        <v>5359</v>
      </c>
      <c r="CC43" s="28">
        <v>1146</v>
      </c>
      <c r="CD43" s="28">
        <v>2190</v>
      </c>
      <c r="CE43" s="28">
        <v>301</v>
      </c>
      <c r="CF43" s="28">
        <v>692</v>
      </c>
      <c r="CG43" s="28">
        <v>10488</v>
      </c>
      <c r="CH43" s="29">
        <v>35610</v>
      </c>
      <c r="CI43" s="28" t="s">
        <v>2</v>
      </c>
      <c r="CJ43" s="28">
        <v>1712.2</v>
      </c>
      <c r="CK43" s="28" t="s">
        <v>2</v>
      </c>
      <c r="CL43" s="28">
        <v>130</v>
      </c>
      <c r="CM43" s="28">
        <v>5064.79</v>
      </c>
      <c r="CN43" s="28">
        <v>221.11</v>
      </c>
      <c r="CO43" s="28">
        <v>4374.54</v>
      </c>
      <c r="CP43" s="28" t="s">
        <v>2</v>
      </c>
      <c r="CQ43" s="28" t="s">
        <v>2</v>
      </c>
      <c r="CR43" s="28" t="s">
        <v>2</v>
      </c>
      <c r="CS43" s="28" t="s">
        <v>2</v>
      </c>
      <c r="CT43" s="28" t="s">
        <v>2</v>
      </c>
      <c r="CU43" s="30" t="s">
        <v>2</v>
      </c>
      <c r="CV43" s="31">
        <v>21649</v>
      </c>
      <c r="CW43" s="31">
        <v>36395</v>
      </c>
      <c r="CX43" s="31" t="s">
        <v>2</v>
      </c>
      <c r="CY43" s="31" t="s">
        <v>2</v>
      </c>
      <c r="CZ43" s="31" t="s">
        <v>2</v>
      </c>
      <c r="DA43" s="31">
        <v>37488</v>
      </c>
      <c r="DB43" s="31">
        <v>1658</v>
      </c>
      <c r="DC43" s="31" t="s">
        <v>2</v>
      </c>
      <c r="DD43" s="31" t="s">
        <v>2</v>
      </c>
      <c r="DE43" s="31" t="s">
        <v>2</v>
      </c>
      <c r="DF43" s="31" t="s">
        <v>2</v>
      </c>
      <c r="DG43" s="30" t="s">
        <v>2</v>
      </c>
      <c r="DH43" s="31">
        <v>1094</v>
      </c>
      <c r="DI43" s="31" t="s">
        <v>2</v>
      </c>
      <c r="DJ43" s="31">
        <v>34354</v>
      </c>
      <c r="DK43" s="31">
        <v>27739</v>
      </c>
      <c r="DL43" s="31" t="s">
        <v>2</v>
      </c>
      <c r="DM43" s="31">
        <v>4083</v>
      </c>
      <c r="DN43" s="31">
        <v>4493</v>
      </c>
      <c r="DO43" s="31" t="s">
        <v>2</v>
      </c>
      <c r="DP43" s="31" t="s">
        <v>2</v>
      </c>
      <c r="DQ43" s="31" t="s">
        <v>2</v>
      </c>
      <c r="DR43" s="31" t="s">
        <v>2</v>
      </c>
      <c r="DS43" s="30" t="s">
        <v>2</v>
      </c>
      <c r="DT43" s="31" t="s">
        <v>2</v>
      </c>
      <c r="DU43" s="31" t="s">
        <v>2</v>
      </c>
      <c r="DV43" s="31" t="s">
        <v>2</v>
      </c>
      <c r="DW43" s="31" t="s">
        <v>2</v>
      </c>
      <c r="DX43" s="31" t="s">
        <v>2</v>
      </c>
      <c r="DY43" s="31" t="s">
        <v>2</v>
      </c>
      <c r="DZ43" s="31" t="s">
        <v>2</v>
      </c>
      <c r="EA43" s="31" t="s">
        <v>2</v>
      </c>
      <c r="EB43" s="31" t="s">
        <v>2</v>
      </c>
      <c r="EC43" s="31" t="s">
        <v>2</v>
      </c>
      <c r="ED43" s="31" t="s">
        <v>2</v>
      </c>
      <c r="EE43" s="30" t="s">
        <v>2</v>
      </c>
      <c r="EF43" s="31" t="s">
        <v>2</v>
      </c>
      <c r="EG43" s="31" t="s">
        <v>2</v>
      </c>
      <c r="EH43" s="31">
        <v>42797.55</v>
      </c>
      <c r="EI43" s="31">
        <v>26317.31</v>
      </c>
      <c r="EJ43" s="31">
        <v>1472.01</v>
      </c>
      <c r="EK43" s="31" t="s">
        <v>2</v>
      </c>
      <c r="EL43" s="31" t="s">
        <v>2</v>
      </c>
      <c r="EM43" s="31">
        <v>2298.66</v>
      </c>
      <c r="EN43" s="31" t="s">
        <v>2</v>
      </c>
      <c r="EO43" s="31" t="s">
        <v>2</v>
      </c>
      <c r="EP43" s="31" t="s">
        <v>2</v>
      </c>
      <c r="EQ43" s="30" t="s">
        <v>2</v>
      </c>
      <c r="ER43" s="31" t="s">
        <v>2</v>
      </c>
      <c r="ES43" s="31">
        <v>4908.04</v>
      </c>
      <c r="ET43" s="31" t="s">
        <v>2</v>
      </c>
      <c r="EU43" s="31">
        <v>18490.939999999999</v>
      </c>
      <c r="EV43" s="31" t="s">
        <v>2</v>
      </c>
      <c r="EW43" s="31" t="s">
        <v>2</v>
      </c>
      <c r="EX43" s="31" t="s">
        <v>2</v>
      </c>
      <c r="EY43" s="31" t="s">
        <v>2</v>
      </c>
      <c r="EZ43" s="31" t="s">
        <v>2</v>
      </c>
      <c r="FA43" s="31" t="s">
        <v>2</v>
      </c>
      <c r="FB43" s="31" t="s">
        <v>2</v>
      </c>
      <c r="FC43" s="30" t="s">
        <v>2</v>
      </c>
      <c r="FD43" s="31" t="s">
        <v>2</v>
      </c>
      <c r="FE43" s="31" t="s">
        <v>2</v>
      </c>
      <c r="FF43" s="31" t="s">
        <v>2</v>
      </c>
      <c r="FG43" s="31" t="s">
        <v>2</v>
      </c>
      <c r="FH43" s="31">
        <v>19346</v>
      </c>
      <c r="FI43" s="31">
        <v>1970</v>
      </c>
      <c r="FJ43" s="31">
        <v>13419</v>
      </c>
      <c r="FK43" s="31" t="s">
        <v>2</v>
      </c>
      <c r="FL43" s="31" t="s">
        <v>2</v>
      </c>
      <c r="FM43" s="31" t="s">
        <v>2</v>
      </c>
      <c r="FN43" s="32" t="s">
        <v>2</v>
      </c>
      <c r="FO43" s="31">
        <v>8284.2999999999993</v>
      </c>
      <c r="FP43" s="31">
        <v>10373.82</v>
      </c>
      <c r="FQ43" s="31">
        <v>10853.25</v>
      </c>
      <c r="FR43" s="31">
        <v>8356.41</v>
      </c>
      <c r="FS43" s="31" t="s">
        <v>2</v>
      </c>
      <c r="FT43" s="31">
        <v>2925</v>
      </c>
      <c r="FU43" s="31" t="s">
        <v>2</v>
      </c>
      <c r="FV43" s="31" t="s">
        <v>2</v>
      </c>
      <c r="FW43" s="31" t="s">
        <v>2</v>
      </c>
      <c r="FX43" s="31" t="s">
        <v>2</v>
      </c>
      <c r="FY43" s="31" t="s">
        <v>2</v>
      </c>
      <c r="FZ43" s="32" t="s">
        <v>2</v>
      </c>
      <c r="GA43" s="31">
        <v>410.05</v>
      </c>
      <c r="GB43" s="31">
        <v>12688.41</v>
      </c>
      <c r="GC43" s="31">
        <v>40.380000000000003</v>
      </c>
      <c r="GD43" s="31" t="s">
        <v>2</v>
      </c>
      <c r="GE43" s="31" t="s">
        <v>2</v>
      </c>
      <c r="GF43" s="31">
        <v>1263.1099999999999</v>
      </c>
      <c r="GG43" s="31">
        <v>11722</v>
      </c>
      <c r="GH43" s="31">
        <v>165.4</v>
      </c>
      <c r="GI43" s="31" t="s">
        <v>2</v>
      </c>
      <c r="GJ43" s="31">
        <v>10</v>
      </c>
      <c r="GK43" s="77" t="s">
        <v>2</v>
      </c>
      <c r="GL43" s="79">
        <v>0</v>
      </c>
      <c r="GM43" s="82">
        <v>26009.54</v>
      </c>
      <c r="GN43" s="77">
        <v>4260.57</v>
      </c>
      <c r="GO43" s="77" t="s">
        <v>2</v>
      </c>
      <c r="GP43" s="31" t="s">
        <v>2</v>
      </c>
      <c r="GQ43" s="31" t="s">
        <v>2</v>
      </c>
      <c r="GR43" s="31">
        <v>1155.56</v>
      </c>
      <c r="GS43" s="31" t="s">
        <v>2</v>
      </c>
      <c r="GT43" s="31">
        <v>88.18</v>
      </c>
      <c r="GU43" s="31" t="s">
        <v>2</v>
      </c>
      <c r="GV43" s="31" t="s">
        <v>2</v>
      </c>
      <c r="GW43" s="31" t="s">
        <v>2</v>
      </c>
      <c r="GX43" s="31" t="s">
        <v>2</v>
      </c>
      <c r="GY43" s="30" t="s">
        <v>2</v>
      </c>
      <c r="GZ43" s="31" t="s">
        <v>2</v>
      </c>
      <c r="HA43" s="31" t="s">
        <v>2</v>
      </c>
      <c r="HB43" s="31" t="s">
        <v>2</v>
      </c>
      <c r="HC43" s="31" t="s">
        <v>2</v>
      </c>
      <c r="HD43" s="31" t="s">
        <v>2</v>
      </c>
      <c r="HE43" s="31" t="s">
        <v>2</v>
      </c>
      <c r="HF43" s="31" t="s">
        <v>2</v>
      </c>
      <c r="HG43" s="31" t="s">
        <v>2</v>
      </c>
      <c r="HH43" s="31" t="s">
        <v>2</v>
      </c>
      <c r="HI43" s="31" t="s">
        <v>2</v>
      </c>
      <c r="HJ43" s="31" t="s">
        <v>2</v>
      </c>
      <c r="HK43" s="30" t="s">
        <v>2</v>
      </c>
      <c r="HL43" s="31" t="s">
        <v>2</v>
      </c>
      <c r="HM43" s="31" t="s">
        <v>2</v>
      </c>
      <c r="HN43" s="31" t="s">
        <v>2</v>
      </c>
      <c r="HO43" s="31" t="s">
        <v>2</v>
      </c>
      <c r="HP43" s="31" t="s">
        <v>2</v>
      </c>
      <c r="HQ43" s="31" t="s">
        <v>2</v>
      </c>
      <c r="HR43" s="31" t="s">
        <v>2</v>
      </c>
      <c r="HS43" s="31" t="s">
        <v>2</v>
      </c>
      <c r="HT43" s="31" t="s">
        <v>2</v>
      </c>
      <c r="HU43" s="31" t="s">
        <v>2</v>
      </c>
      <c r="HV43" s="31" t="s">
        <v>2</v>
      </c>
      <c r="HW43" s="30" t="s">
        <v>2</v>
      </c>
      <c r="HX43" s="31"/>
      <c r="HY43" s="31" t="s">
        <v>2</v>
      </c>
      <c r="HZ43" s="31" t="s">
        <v>2</v>
      </c>
      <c r="IA43" s="31" t="s">
        <v>2</v>
      </c>
      <c r="IB43" s="31" t="s">
        <v>2</v>
      </c>
      <c r="IC43" s="31" t="s">
        <v>2</v>
      </c>
      <c r="ID43" s="31" t="s">
        <v>2</v>
      </c>
      <c r="IE43" s="31" t="s">
        <v>2</v>
      </c>
      <c r="IF43" s="31" t="s">
        <v>2</v>
      </c>
      <c r="IG43" s="31" t="s">
        <v>2</v>
      </c>
      <c r="IH43" s="31" t="s">
        <v>2</v>
      </c>
      <c r="II43" s="30" t="s">
        <v>2</v>
      </c>
      <c r="IJ43" s="31" t="s">
        <v>2</v>
      </c>
      <c r="IK43" s="31" t="s">
        <v>2</v>
      </c>
      <c r="IL43" s="31" t="s">
        <v>2</v>
      </c>
      <c r="IM43" s="31" t="s">
        <v>2</v>
      </c>
      <c r="IN43" s="31" t="s">
        <v>2</v>
      </c>
      <c r="IO43" s="31" t="s">
        <v>2</v>
      </c>
      <c r="IP43" s="31" t="s">
        <v>2</v>
      </c>
      <c r="IQ43" s="31" t="s">
        <v>2</v>
      </c>
      <c r="IR43" s="31" t="s">
        <v>2</v>
      </c>
      <c r="IS43" s="31" t="s">
        <v>2</v>
      </c>
      <c r="IT43" s="31" t="s">
        <v>2</v>
      </c>
      <c r="IU43" s="30" t="s">
        <v>2</v>
      </c>
      <c r="IV43" s="31" t="s">
        <v>2</v>
      </c>
      <c r="IW43" s="31" t="s">
        <v>2</v>
      </c>
      <c r="IX43" s="31" t="s">
        <v>2</v>
      </c>
      <c r="IY43" s="31" t="s">
        <v>2</v>
      </c>
      <c r="IZ43" s="31" t="s">
        <v>2</v>
      </c>
      <c r="JA43" s="31" t="s">
        <v>2</v>
      </c>
      <c r="JB43" s="31" t="s">
        <v>2</v>
      </c>
      <c r="JC43" s="31" t="s">
        <v>2</v>
      </c>
      <c r="JD43" s="31" t="s">
        <v>2</v>
      </c>
      <c r="JE43" s="31" t="s">
        <v>2</v>
      </c>
      <c r="JF43" s="31" t="s">
        <v>2</v>
      </c>
      <c r="JG43" s="72" t="s">
        <v>22</v>
      </c>
    </row>
    <row r="44" spans="2:272" x14ac:dyDescent="0.2">
      <c r="B44" s="16" t="s">
        <v>23</v>
      </c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30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2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0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2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0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2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0" t="s">
        <v>2</v>
      </c>
      <c r="CV44" s="31">
        <v>2472</v>
      </c>
      <c r="CW44" s="31">
        <v>8278</v>
      </c>
      <c r="CX44" s="31">
        <v>1321</v>
      </c>
      <c r="CY44" s="31" t="s">
        <v>2</v>
      </c>
      <c r="CZ44" s="31" t="s">
        <v>2</v>
      </c>
      <c r="DA44" s="31">
        <v>6870</v>
      </c>
      <c r="DB44" s="31" t="s">
        <v>2</v>
      </c>
      <c r="DC44" s="31" t="s">
        <v>2</v>
      </c>
      <c r="DD44" s="31" t="s">
        <v>2</v>
      </c>
      <c r="DE44" s="31" t="s">
        <v>2</v>
      </c>
      <c r="DF44" s="31" t="s">
        <v>2</v>
      </c>
      <c r="DG44" s="30" t="s">
        <v>2</v>
      </c>
      <c r="DH44" s="31" t="s">
        <v>2</v>
      </c>
      <c r="DI44" s="31" t="s">
        <v>2</v>
      </c>
      <c r="DJ44" s="31" t="s">
        <v>2</v>
      </c>
      <c r="DK44" s="31" t="s">
        <v>2</v>
      </c>
      <c r="DL44" s="31" t="s">
        <v>2</v>
      </c>
      <c r="DM44" s="31" t="s">
        <v>2</v>
      </c>
      <c r="DN44" s="31" t="s">
        <v>2</v>
      </c>
      <c r="DO44" s="31" t="s">
        <v>2</v>
      </c>
      <c r="DP44" s="31" t="s">
        <v>2</v>
      </c>
      <c r="DQ44" s="31" t="s">
        <v>2</v>
      </c>
      <c r="DR44" s="31" t="s">
        <v>2</v>
      </c>
      <c r="DS44" s="30" t="s">
        <v>2</v>
      </c>
      <c r="DT44" s="31" t="s">
        <v>2</v>
      </c>
      <c r="DU44" s="31" t="s">
        <v>2</v>
      </c>
      <c r="DV44" s="31" t="s">
        <v>2</v>
      </c>
      <c r="DW44" s="31" t="s">
        <v>2</v>
      </c>
      <c r="DX44" s="31">
        <v>6682</v>
      </c>
      <c r="DY44" s="31">
        <v>8353</v>
      </c>
      <c r="DZ44" s="31">
        <v>5701</v>
      </c>
      <c r="EA44" s="31" t="s">
        <v>2</v>
      </c>
      <c r="EB44" s="31">
        <v>206</v>
      </c>
      <c r="EC44" s="31">
        <v>2412</v>
      </c>
      <c r="ED44" s="31" t="s">
        <v>2</v>
      </c>
      <c r="EE44" s="30" t="s">
        <v>2</v>
      </c>
      <c r="EF44" s="31" t="s">
        <v>2</v>
      </c>
      <c r="EG44" s="31" t="s">
        <v>2</v>
      </c>
      <c r="EH44" s="31" t="s">
        <v>2</v>
      </c>
      <c r="EI44" s="31" t="s">
        <v>2</v>
      </c>
      <c r="EJ44" s="31" t="s">
        <v>2</v>
      </c>
      <c r="EK44" s="31" t="s">
        <v>2</v>
      </c>
      <c r="EL44" s="31" t="s">
        <v>2</v>
      </c>
      <c r="EM44" s="31" t="s">
        <v>2</v>
      </c>
      <c r="EN44" s="31" t="s">
        <v>2</v>
      </c>
      <c r="EO44" s="31" t="s">
        <v>2</v>
      </c>
      <c r="EP44" s="31" t="s">
        <v>2</v>
      </c>
      <c r="EQ44" s="30" t="s">
        <v>2</v>
      </c>
      <c r="ER44" s="31" t="s">
        <v>2</v>
      </c>
      <c r="ES44" s="31" t="s">
        <v>2</v>
      </c>
      <c r="ET44" s="31" t="s">
        <v>2</v>
      </c>
      <c r="EU44" s="31" t="s">
        <v>2</v>
      </c>
      <c r="EV44" s="31">
        <v>13821</v>
      </c>
      <c r="EW44" s="31">
        <v>19110</v>
      </c>
      <c r="EX44" s="31">
        <v>142</v>
      </c>
      <c r="EY44" s="31">
        <v>507</v>
      </c>
      <c r="EZ44" s="31" t="s">
        <v>2</v>
      </c>
      <c r="FA44" s="31" t="s">
        <v>2</v>
      </c>
      <c r="FB44" s="31" t="s">
        <v>2</v>
      </c>
      <c r="FC44" s="30" t="s">
        <v>2</v>
      </c>
      <c r="FD44" s="31">
        <v>51</v>
      </c>
      <c r="FE44" s="31" t="s">
        <v>2</v>
      </c>
      <c r="FF44" s="31">
        <v>4031</v>
      </c>
      <c r="FG44" s="31">
        <v>14155</v>
      </c>
      <c r="FH44" s="31" t="s">
        <v>2</v>
      </c>
      <c r="FI44" s="31" t="s">
        <v>2</v>
      </c>
      <c r="FJ44" s="31" t="s">
        <v>2</v>
      </c>
      <c r="FK44" s="31" t="s">
        <v>2</v>
      </c>
      <c r="FL44" s="31" t="s">
        <v>2</v>
      </c>
      <c r="FM44" s="31" t="s">
        <v>2</v>
      </c>
      <c r="FN44" s="32" t="s">
        <v>2</v>
      </c>
      <c r="FO44" s="31" t="s">
        <v>2</v>
      </c>
      <c r="FP44" s="31" t="s">
        <v>2</v>
      </c>
      <c r="FQ44" s="31" t="s">
        <v>2</v>
      </c>
      <c r="FR44" s="31" t="s">
        <v>2</v>
      </c>
      <c r="FS44" s="31" t="s">
        <v>2</v>
      </c>
      <c r="FT44" s="31" t="s">
        <v>2</v>
      </c>
      <c r="FU44" s="31" t="s">
        <v>2</v>
      </c>
      <c r="FV44" s="31" t="s">
        <v>2</v>
      </c>
      <c r="FW44" s="31"/>
      <c r="FX44" s="31" t="s">
        <v>2</v>
      </c>
      <c r="FY44" s="31" t="s">
        <v>2</v>
      </c>
      <c r="FZ44" s="32" t="s">
        <v>2</v>
      </c>
      <c r="GA44" s="31" t="s">
        <v>2</v>
      </c>
      <c r="GB44" s="31" t="s">
        <v>2</v>
      </c>
      <c r="GC44" s="31" t="s">
        <v>2</v>
      </c>
      <c r="GD44" s="31" t="s">
        <v>2</v>
      </c>
      <c r="GE44" s="31" t="s">
        <v>2</v>
      </c>
      <c r="GF44" s="31" t="s">
        <v>2</v>
      </c>
      <c r="GG44" s="31" t="s">
        <v>2</v>
      </c>
      <c r="GH44" s="31" t="s">
        <v>2</v>
      </c>
      <c r="GI44" s="31" t="s">
        <v>2</v>
      </c>
      <c r="GJ44" s="31" t="s">
        <v>2</v>
      </c>
      <c r="GK44" s="77"/>
      <c r="GL44" s="79">
        <v>0</v>
      </c>
      <c r="GM44" s="82"/>
      <c r="GN44" s="77"/>
      <c r="GO44" s="77" t="s">
        <v>2</v>
      </c>
      <c r="GP44" s="31" t="s">
        <v>2</v>
      </c>
      <c r="GQ44" s="31" t="s">
        <v>2</v>
      </c>
      <c r="GR44" s="31" t="s">
        <v>2</v>
      </c>
      <c r="GS44" s="31" t="s">
        <v>2</v>
      </c>
      <c r="GT44" s="31"/>
      <c r="GU44" s="31" t="s">
        <v>2</v>
      </c>
      <c r="GV44" s="31" t="s">
        <v>2</v>
      </c>
      <c r="GW44" s="31" t="s">
        <v>2</v>
      </c>
      <c r="GX44" s="31" t="s">
        <v>2</v>
      </c>
      <c r="GY44" s="30" t="s">
        <v>2</v>
      </c>
      <c r="GZ44" s="31" t="s">
        <v>2</v>
      </c>
      <c r="HA44" s="31" t="s">
        <v>2</v>
      </c>
      <c r="HB44" s="31" t="s">
        <v>2</v>
      </c>
      <c r="HC44" s="31" t="s">
        <v>2</v>
      </c>
      <c r="HD44" s="31" t="s">
        <v>2</v>
      </c>
      <c r="HE44" s="31" t="s">
        <v>2</v>
      </c>
      <c r="HF44" s="31" t="s">
        <v>2</v>
      </c>
      <c r="HG44" s="31" t="s">
        <v>2</v>
      </c>
      <c r="HH44" s="31" t="s">
        <v>2</v>
      </c>
      <c r="HI44" s="31" t="s">
        <v>2</v>
      </c>
      <c r="HJ44" s="31" t="s">
        <v>2</v>
      </c>
      <c r="HK44" s="30" t="s">
        <v>2</v>
      </c>
      <c r="HL44" s="31" t="s">
        <v>2</v>
      </c>
      <c r="HM44" s="31" t="s">
        <v>2</v>
      </c>
      <c r="HN44" s="31" t="s">
        <v>2</v>
      </c>
      <c r="HO44" s="31" t="s">
        <v>2</v>
      </c>
      <c r="HP44" s="31" t="s">
        <v>2</v>
      </c>
      <c r="HQ44" s="31" t="s">
        <v>2</v>
      </c>
      <c r="HR44" s="31" t="s">
        <v>2</v>
      </c>
      <c r="HS44" s="31" t="s">
        <v>2</v>
      </c>
      <c r="HT44" s="31" t="s">
        <v>2</v>
      </c>
      <c r="HU44" s="31" t="s">
        <v>2</v>
      </c>
      <c r="HV44" s="31" t="s">
        <v>2</v>
      </c>
      <c r="HW44" s="30"/>
      <c r="HX44" s="31"/>
      <c r="HY44" s="31" t="s">
        <v>2</v>
      </c>
      <c r="HZ44" s="31" t="s">
        <v>2</v>
      </c>
      <c r="IA44" s="31" t="s">
        <v>2</v>
      </c>
      <c r="IB44" s="31" t="s">
        <v>2</v>
      </c>
      <c r="IC44" s="31" t="s">
        <v>2</v>
      </c>
      <c r="ID44" s="31" t="s">
        <v>2</v>
      </c>
      <c r="IE44" s="31" t="s">
        <v>2</v>
      </c>
      <c r="IF44" s="31" t="s">
        <v>2</v>
      </c>
      <c r="IG44" s="31" t="s">
        <v>2</v>
      </c>
      <c r="IH44" s="31" t="s">
        <v>2</v>
      </c>
      <c r="II44" s="30" t="s">
        <v>2</v>
      </c>
      <c r="IJ44" s="31" t="s">
        <v>2</v>
      </c>
      <c r="IK44" s="31" t="s">
        <v>2</v>
      </c>
      <c r="IL44" s="31" t="s">
        <v>2</v>
      </c>
      <c r="IM44" s="31" t="s">
        <v>2</v>
      </c>
      <c r="IN44" s="31" t="s">
        <v>2</v>
      </c>
      <c r="IO44" s="31" t="s">
        <v>2</v>
      </c>
      <c r="IP44" s="31" t="s">
        <v>2</v>
      </c>
      <c r="IQ44" s="31" t="s">
        <v>2</v>
      </c>
      <c r="IR44" s="31" t="s">
        <v>2</v>
      </c>
      <c r="IS44" s="31" t="s">
        <v>2</v>
      </c>
      <c r="IT44" s="31" t="s">
        <v>2</v>
      </c>
      <c r="IU44" s="30" t="s">
        <v>2</v>
      </c>
      <c r="IV44" s="31" t="s">
        <v>2</v>
      </c>
      <c r="IW44" s="31" t="s">
        <v>2</v>
      </c>
      <c r="IX44" s="31" t="s">
        <v>2</v>
      </c>
      <c r="IY44" s="31" t="s">
        <v>2</v>
      </c>
      <c r="IZ44" s="31" t="s">
        <v>2</v>
      </c>
      <c r="JA44" s="31" t="s">
        <v>2</v>
      </c>
      <c r="JB44" s="31" t="s">
        <v>2</v>
      </c>
      <c r="JC44" s="31" t="s">
        <v>2</v>
      </c>
      <c r="JD44" s="31" t="s">
        <v>2</v>
      </c>
      <c r="JE44" s="31" t="s">
        <v>2</v>
      </c>
      <c r="JF44" s="31" t="s">
        <v>2</v>
      </c>
      <c r="JG44" s="72" t="s">
        <v>23</v>
      </c>
      <c r="JJ44" s="63"/>
    </row>
    <row r="45" spans="2:272" x14ac:dyDescent="0.2">
      <c r="B45" s="16" t="s">
        <v>24</v>
      </c>
      <c r="C45" s="24">
        <v>3376</v>
      </c>
      <c r="D45" s="25">
        <v>17972</v>
      </c>
      <c r="E45" s="25" t="s">
        <v>2</v>
      </c>
      <c r="F45" s="25" t="s">
        <v>2</v>
      </c>
      <c r="G45" s="25" t="s">
        <v>2</v>
      </c>
      <c r="H45" s="25" t="s">
        <v>2</v>
      </c>
      <c r="I45" s="25" t="s">
        <v>2</v>
      </c>
      <c r="J45" s="25" t="s">
        <v>2</v>
      </c>
      <c r="K45" s="25" t="s">
        <v>2</v>
      </c>
      <c r="L45" s="25" t="s">
        <v>2</v>
      </c>
      <c r="M45" s="25" t="s">
        <v>2</v>
      </c>
      <c r="N45" s="26" t="s">
        <v>2</v>
      </c>
      <c r="O45" s="25">
        <v>3220</v>
      </c>
      <c r="P45" s="25">
        <v>15130</v>
      </c>
      <c r="Q45" s="25">
        <v>24765</v>
      </c>
      <c r="R45" s="25" t="s">
        <v>2</v>
      </c>
      <c r="S45" s="25" t="s">
        <v>2</v>
      </c>
      <c r="T45" s="25" t="s">
        <v>2</v>
      </c>
      <c r="U45" s="25" t="s">
        <v>2</v>
      </c>
      <c r="V45" s="25" t="s">
        <v>2</v>
      </c>
      <c r="W45" s="25" t="s">
        <v>2</v>
      </c>
      <c r="X45" s="25">
        <v>1461</v>
      </c>
      <c r="Y45" s="25">
        <v>534</v>
      </c>
      <c r="Z45" s="25">
        <v>5148</v>
      </c>
      <c r="AA45" s="27">
        <v>31977</v>
      </c>
      <c r="AB45" s="28">
        <v>18184</v>
      </c>
      <c r="AC45" s="28">
        <v>17842</v>
      </c>
      <c r="AD45" s="28">
        <v>23915</v>
      </c>
      <c r="AE45" s="28">
        <v>3789</v>
      </c>
      <c r="AF45" s="28">
        <v>15705</v>
      </c>
      <c r="AG45" s="28">
        <v>215</v>
      </c>
      <c r="AH45" s="28" t="s">
        <v>2</v>
      </c>
      <c r="AI45" s="28" t="s">
        <v>2</v>
      </c>
      <c r="AJ45" s="28" t="s">
        <v>2</v>
      </c>
      <c r="AK45" s="28" t="s">
        <v>2</v>
      </c>
      <c r="AL45" s="29" t="s">
        <v>2</v>
      </c>
      <c r="AM45" s="28">
        <v>7855</v>
      </c>
      <c r="AN45" s="28">
        <v>14271</v>
      </c>
      <c r="AO45" s="28">
        <v>3034</v>
      </c>
      <c r="AP45" s="28">
        <v>412</v>
      </c>
      <c r="AQ45" s="28">
        <v>16348</v>
      </c>
      <c r="AR45" s="28">
        <v>3738</v>
      </c>
      <c r="AS45" s="28">
        <v>22556</v>
      </c>
      <c r="AT45" s="28">
        <v>3563</v>
      </c>
      <c r="AU45" s="28" t="s">
        <v>2</v>
      </c>
      <c r="AV45" s="28">
        <v>2646</v>
      </c>
      <c r="AW45" s="28">
        <v>3404</v>
      </c>
      <c r="AX45" s="28">
        <v>1552</v>
      </c>
      <c r="AY45" s="27">
        <v>20270</v>
      </c>
      <c r="AZ45" s="28">
        <v>8847</v>
      </c>
      <c r="BA45" s="28">
        <v>19609</v>
      </c>
      <c r="BB45" s="28">
        <v>3962</v>
      </c>
      <c r="BC45" s="28">
        <v>24588</v>
      </c>
      <c r="BD45" s="28">
        <v>15346</v>
      </c>
      <c r="BE45" s="28">
        <v>4524</v>
      </c>
      <c r="BF45" s="28" t="s">
        <v>2</v>
      </c>
      <c r="BG45" s="28">
        <v>774</v>
      </c>
      <c r="BH45" s="28">
        <v>3049</v>
      </c>
      <c r="BI45" s="28">
        <v>5813</v>
      </c>
      <c r="BJ45" s="29" t="s">
        <v>2</v>
      </c>
      <c r="BK45" s="28">
        <v>6862</v>
      </c>
      <c r="BL45" s="28">
        <v>8937</v>
      </c>
      <c r="BM45" s="28">
        <v>19650</v>
      </c>
      <c r="BN45" s="28">
        <v>558</v>
      </c>
      <c r="BO45" s="28">
        <v>29489</v>
      </c>
      <c r="BP45" s="28">
        <v>1334</v>
      </c>
      <c r="BQ45" s="28">
        <v>14510</v>
      </c>
      <c r="BR45" s="28" t="s">
        <v>2</v>
      </c>
      <c r="BS45" s="28" t="s">
        <v>2</v>
      </c>
      <c r="BT45" s="28">
        <v>3805</v>
      </c>
      <c r="BU45" s="28" t="s">
        <v>2</v>
      </c>
      <c r="BV45" s="28">
        <v>3517</v>
      </c>
      <c r="BW45" s="27">
        <v>15473</v>
      </c>
      <c r="BX45" s="28">
        <v>2544</v>
      </c>
      <c r="BY45" s="28" t="s">
        <v>2</v>
      </c>
      <c r="BZ45" s="28">
        <v>1058</v>
      </c>
      <c r="CA45" s="28">
        <v>3806</v>
      </c>
      <c r="CB45" s="28">
        <v>1619</v>
      </c>
      <c r="CC45" s="28" t="s">
        <v>2</v>
      </c>
      <c r="CD45" s="28">
        <v>285</v>
      </c>
      <c r="CE45" s="28" t="s">
        <v>2</v>
      </c>
      <c r="CF45" s="28" t="s">
        <v>2</v>
      </c>
      <c r="CG45" s="28">
        <v>5589</v>
      </c>
      <c r="CH45" s="29">
        <v>18895</v>
      </c>
      <c r="CI45" s="28">
        <v>2752.85</v>
      </c>
      <c r="CJ45" s="28">
        <v>383.73</v>
      </c>
      <c r="CK45" s="28">
        <v>1055.56</v>
      </c>
      <c r="CL45" s="28">
        <v>852.52</v>
      </c>
      <c r="CM45" s="28">
        <v>2343</v>
      </c>
      <c r="CN45" s="28" t="s">
        <v>2</v>
      </c>
      <c r="CO45" s="28" t="s">
        <v>2</v>
      </c>
      <c r="CP45" s="28" t="s">
        <v>2</v>
      </c>
      <c r="CQ45" s="28" t="s">
        <v>2</v>
      </c>
      <c r="CR45" s="28" t="s">
        <v>2</v>
      </c>
      <c r="CS45" s="28" t="s">
        <v>2</v>
      </c>
      <c r="CT45" s="28" t="s">
        <v>2</v>
      </c>
      <c r="CU45" s="30" t="s">
        <v>2</v>
      </c>
      <c r="CV45" s="31">
        <v>18952</v>
      </c>
      <c r="CW45" s="31">
        <v>24244</v>
      </c>
      <c r="CX45" s="31" t="s">
        <v>2</v>
      </c>
      <c r="CY45" s="31" t="s">
        <v>2</v>
      </c>
      <c r="CZ45" s="31" t="s">
        <v>2</v>
      </c>
      <c r="DA45" s="31">
        <v>34636</v>
      </c>
      <c r="DB45" s="31">
        <v>9198</v>
      </c>
      <c r="DC45" s="31" t="s">
        <v>2</v>
      </c>
      <c r="DD45" s="31" t="s">
        <v>2</v>
      </c>
      <c r="DE45" s="31" t="s">
        <v>2</v>
      </c>
      <c r="DF45" s="31" t="s">
        <v>2</v>
      </c>
      <c r="DG45" s="30" t="s">
        <v>2</v>
      </c>
      <c r="DH45" s="31">
        <v>8080</v>
      </c>
      <c r="DI45" s="31">
        <v>719</v>
      </c>
      <c r="DJ45" s="31">
        <v>16854</v>
      </c>
      <c r="DK45" s="31">
        <v>7081</v>
      </c>
      <c r="DL45" s="31" t="s">
        <v>2</v>
      </c>
      <c r="DM45" s="31">
        <v>793</v>
      </c>
      <c r="DN45" s="31">
        <v>5895</v>
      </c>
      <c r="DO45" s="31" t="s">
        <v>2</v>
      </c>
      <c r="DP45" s="31" t="s">
        <v>2</v>
      </c>
      <c r="DQ45" s="31" t="s">
        <v>2</v>
      </c>
      <c r="DR45" s="31" t="s">
        <v>2</v>
      </c>
      <c r="DS45" s="30">
        <v>1919</v>
      </c>
      <c r="DT45" s="31" t="s">
        <v>2</v>
      </c>
      <c r="DU45" s="31" t="s">
        <v>2</v>
      </c>
      <c r="DV45" s="31" t="s">
        <v>2</v>
      </c>
      <c r="DW45" s="31" t="s">
        <v>2</v>
      </c>
      <c r="DX45" s="31">
        <v>11521</v>
      </c>
      <c r="DY45" s="31">
        <v>17847</v>
      </c>
      <c r="DZ45" s="31">
        <v>8491</v>
      </c>
      <c r="EA45" s="31" t="s">
        <v>2</v>
      </c>
      <c r="EB45" s="31">
        <v>653</v>
      </c>
      <c r="EC45" s="31">
        <v>5355</v>
      </c>
      <c r="ED45" s="31" t="s">
        <v>2</v>
      </c>
      <c r="EE45" s="30" t="s">
        <v>2</v>
      </c>
      <c r="EF45" s="31" t="s">
        <v>2</v>
      </c>
      <c r="EG45" s="31" t="s">
        <v>2</v>
      </c>
      <c r="EH45" s="31">
        <v>39712</v>
      </c>
      <c r="EI45" s="31">
        <v>270</v>
      </c>
      <c r="EJ45" s="31">
        <v>435</v>
      </c>
      <c r="EK45" s="31" t="s">
        <v>2</v>
      </c>
      <c r="EL45" s="31" t="s">
        <v>2</v>
      </c>
      <c r="EM45" s="31" t="s">
        <v>2</v>
      </c>
      <c r="EN45" s="31" t="s">
        <v>2</v>
      </c>
      <c r="EO45" s="31" t="s">
        <v>2</v>
      </c>
      <c r="EP45" s="31" t="s">
        <v>2</v>
      </c>
      <c r="EQ45" s="30" t="s">
        <v>2</v>
      </c>
      <c r="ER45" s="31" t="s">
        <v>2</v>
      </c>
      <c r="ES45" s="31" t="s">
        <v>2</v>
      </c>
      <c r="ET45" s="31" t="s">
        <v>2</v>
      </c>
      <c r="EU45" s="31">
        <v>13304.12</v>
      </c>
      <c r="EV45" s="31">
        <v>10957.24</v>
      </c>
      <c r="EW45" s="31">
        <v>1528</v>
      </c>
      <c r="EX45" s="31" t="s">
        <v>2</v>
      </c>
      <c r="EY45" s="31" t="s">
        <v>2</v>
      </c>
      <c r="EZ45" s="31" t="s">
        <v>2</v>
      </c>
      <c r="FA45" s="31" t="s">
        <v>2</v>
      </c>
      <c r="FB45" s="31" t="s">
        <v>2</v>
      </c>
      <c r="FC45" s="30" t="s">
        <v>2</v>
      </c>
      <c r="FD45" s="31" t="s">
        <v>2</v>
      </c>
      <c r="FE45" s="31" t="s">
        <v>2</v>
      </c>
      <c r="FF45" s="31">
        <v>1496</v>
      </c>
      <c r="FG45" s="31">
        <v>9433</v>
      </c>
      <c r="FH45" s="31">
        <v>7520</v>
      </c>
      <c r="FI45" s="31" t="s">
        <v>2</v>
      </c>
      <c r="FJ45" s="31">
        <v>780</v>
      </c>
      <c r="FK45" s="31" t="s">
        <v>2</v>
      </c>
      <c r="FL45" s="31" t="s">
        <v>2</v>
      </c>
      <c r="FM45" s="31" t="s">
        <v>2</v>
      </c>
      <c r="FN45" s="32" t="s">
        <v>2</v>
      </c>
      <c r="FO45" s="31">
        <v>738.57</v>
      </c>
      <c r="FP45" s="31">
        <v>6233.28</v>
      </c>
      <c r="FQ45" s="31">
        <v>11906.39</v>
      </c>
      <c r="FR45" s="31">
        <v>8464.48</v>
      </c>
      <c r="FS45" s="31" t="s">
        <v>2</v>
      </c>
      <c r="FT45" s="31" t="s">
        <v>2</v>
      </c>
      <c r="FU45" s="31">
        <v>4988.01</v>
      </c>
      <c r="FV45" s="31" t="s">
        <v>2</v>
      </c>
      <c r="FW45" s="31" t="s">
        <v>2</v>
      </c>
      <c r="FX45" s="31" t="s">
        <v>2</v>
      </c>
      <c r="FY45" s="31" t="s">
        <v>2</v>
      </c>
      <c r="FZ45" s="32" t="s">
        <v>2</v>
      </c>
      <c r="GA45" s="31">
        <v>1519.27</v>
      </c>
      <c r="GB45" s="31">
        <v>6168.56</v>
      </c>
      <c r="GC45" s="31">
        <v>2647.67</v>
      </c>
      <c r="GD45" s="31" t="s">
        <v>2</v>
      </c>
      <c r="GE45" s="31" t="s">
        <v>2</v>
      </c>
      <c r="GF45" s="31">
        <v>18839.38</v>
      </c>
      <c r="GG45" s="31">
        <v>13059</v>
      </c>
      <c r="GH45" s="31">
        <v>115.64</v>
      </c>
      <c r="GI45" s="31" t="s">
        <v>2</v>
      </c>
      <c r="GJ45" s="31" t="s">
        <v>2</v>
      </c>
      <c r="GK45" s="77" t="s">
        <v>2</v>
      </c>
      <c r="GL45" s="79">
        <v>0</v>
      </c>
      <c r="GM45" s="82">
        <v>27795.15</v>
      </c>
      <c r="GN45" s="77">
        <v>8884.2800000000007</v>
      </c>
      <c r="GO45" s="77" t="s">
        <v>2</v>
      </c>
      <c r="GP45" s="31" t="s">
        <v>2</v>
      </c>
      <c r="GQ45" s="31" t="s">
        <v>2</v>
      </c>
      <c r="GR45" s="31">
        <v>5706.3</v>
      </c>
      <c r="GS45" s="31" t="s">
        <v>2</v>
      </c>
      <c r="GT45" s="31"/>
      <c r="GU45" s="31" t="s">
        <v>2</v>
      </c>
      <c r="GV45" s="31">
        <v>1793.32</v>
      </c>
      <c r="GW45" s="31" t="s">
        <v>2</v>
      </c>
      <c r="GX45" s="31" t="s">
        <v>2</v>
      </c>
      <c r="GY45" s="30" t="s">
        <v>2</v>
      </c>
      <c r="GZ45" s="31" t="s">
        <v>2</v>
      </c>
      <c r="HA45" s="31" t="s">
        <v>2</v>
      </c>
      <c r="HB45" s="31" t="s">
        <v>2</v>
      </c>
      <c r="HC45" s="31" t="s">
        <v>2</v>
      </c>
      <c r="HD45" s="31" t="s">
        <v>2</v>
      </c>
      <c r="HE45" s="31" t="s">
        <v>2</v>
      </c>
      <c r="HF45" s="31" t="s">
        <v>2</v>
      </c>
      <c r="HG45" s="31" t="s">
        <v>2</v>
      </c>
      <c r="HH45" s="31" t="s">
        <v>2</v>
      </c>
      <c r="HI45" s="31" t="s">
        <v>2</v>
      </c>
      <c r="HJ45" s="31" t="s">
        <v>2</v>
      </c>
      <c r="HK45" s="30" t="s">
        <v>2</v>
      </c>
      <c r="HL45" s="31">
        <v>13717.1</v>
      </c>
      <c r="HM45" s="31">
        <v>15955.41</v>
      </c>
      <c r="HN45" s="31">
        <v>531.92999999999995</v>
      </c>
      <c r="HO45" s="31" t="s">
        <v>2</v>
      </c>
      <c r="HP45" s="31" t="s">
        <v>2</v>
      </c>
      <c r="HQ45" s="31" t="s">
        <v>2</v>
      </c>
      <c r="HR45" s="31" t="s">
        <v>2</v>
      </c>
      <c r="HS45" s="31" t="s">
        <v>2</v>
      </c>
      <c r="HT45" s="31" t="s">
        <v>2</v>
      </c>
      <c r="HU45" s="31" t="s">
        <v>2</v>
      </c>
      <c r="HV45" s="31">
        <v>7090.83</v>
      </c>
      <c r="HW45" s="30">
        <v>13498.73</v>
      </c>
      <c r="HX45" s="31">
        <v>7564.93</v>
      </c>
      <c r="HY45" s="31">
        <v>2180.67</v>
      </c>
      <c r="HZ45" s="31" t="s">
        <v>2</v>
      </c>
      <c r="IA45" s="31" t="s">
        <v>2</v>
      </c>
      <c r="IB45" s="31" t="s">
        <v>2</v>
      </c>
      <c r="IC45" s="31">
        <v>7096.73</v>
      </c>
      <c r="ID45" s="31">
        <v>12731.31</v>
      </c>
      <c r="IE45" s="31" t="s">
        <v>2</v>
      </c>
      <c r="IF45" s="31" t="s">
        <v>2</v>
      </c>
      <c r="IG45" s="31" t="s">
        <v>2</v>
      </c>
      <c r="IH45" s="31" t="s">
        <v>2</v>
      </c>
      <c r="II45" s="30" t="s">
        <v>2</v>
      </c>
      <c r="IJ45" s="31">
        <v>123.71</v>
      </c>
      <c r="IK45" s="31" t="s">
        <v>2</v>
      </c>
      <c r="IL45" s="31" t="s">
        <v>2</v>
      </c>
      <c r="IM45" s="31">
        <v>1495.9</v>
      </c>
      <c r="IN45" s="31" t="s">
        <v>2</v>
      </c>
      <c r="IO45" s="31" t="s">
        <v>2</v>
      </c>
      <c r="IP45" s="31">
        <v>115.93</v>
      </c>
      <c r="IQ45" s="31" t="s">
        <v>2</v>
      </c>
      <c r="IR45" s="31" t="s">
        <v>2</v>
      </c>
      <c r="IS45" s="31" t="s">
        <v>2</v>
      </c>
      <c r="IT45" s="31">
        <v>637.41</v>
      </c>
      <c r="IU45" s="30" t="s">
        <v>2</v>
      </c>
      <c r="IV45" s="31" t="s">
        <v>2</v>
      </c>
      <c r="IW45" s="31" t="s">
        <v>2</v>
      </c>
      <c r="IX45" s="31" t="s">
        <v>2</v>
      </c>
      <c r="IY45" s="31" t="s">
        <v>2</v>
      </c>
      <c r="IZ45" s="31">
        <v>4874.13</v>
      </c>
      <c r="JA45" s="31">
        <v>17300.09</v>
      </c>
      <c r="JB45" s="31">
        <v>32.96</v>
      </c>
      <c r="JC45" s="31" t="s">
        <v>2</v>
      </c>
      <c r="JD45" s="31" t="s">
        <v>2</v>
      </c>
      <c r="JE45" s="31" t="s">
        <v>2</v>
      </c>
      <c r="JF45" s="31" t="s">
        <v>2</v>
      </c>
      <c r="JG45" s="72" t="s">
        <v>24</v>
      </c>
    </row>
    <row r="46" spans="2:272" x14ac:dyDescent="0.2">
      <c r="B46" s="16" t="s">
        <v>25</v>
      </c>
      <c r="C46" s="24" t="s">
        <v>2</v>
      </c>
      <c r="D46" s="25">
        <v>6621</v>
      </c>
      <c r="E46" s="25" t="s">
        <v>2</v>
      </c>
      <c r="F46" s="25" t="s">
        <v>2</v>
      </c>
      <c r="G46" s="25" t="s">
        <v>2</v>
      </c>
      <c r="H46" s="25" t="s">
        <v>2</v>
      </c>
      <c r="I46" s="25">
        <v>2060</v>
      </c>
      <c r="J46" s="25" t="s">
        <v>2</v>
      </c>
      <c r="K46" s="25" t="s">
        <v>2</v>
      </c>
      <c r="L46" s="25" t="s">
        <v>2</v>
      </c>
      <c r="M46" s="25" t="s">
        <v>2</v>
      </c>
      <c r="N46" s="26" t="s">
        <v>2</v>
      </c>
      <c r="O46" s="25">
        <v>1960</v>
      </c>
      <c r="P46" s="25">
        <v>10366</v>
      </c>
      <c r="Q46" s="25">
        <v>16621</v>
      </c>
      <c r="R46" s="25" t="s">
        <v>2</v>
      </c>
      <c r="S46" s="25" t="s">
        <v>2</v>
      </c>
      <c r="T46" s="25" t="s">
        <v>2</v>
      </c>
      <c r="U46" s="25">
        <v>47</v>
      </c>
      <c r="V46" s="25" t="s">
        <v>2</v>
      </c>
      <c r="W46" s="25" t="s">
        <v>2</v>
      </c>
      <c r="X46" s="25" t="s">
        <v>2</v>
      </c>
      <c r="Y46" s="25" t="s">
        <v>2</v>
      </c>
      <c r="Z46" s="25">
        <v>276</v>
      </c>
      <c r="AA46" s="27">
        <v>22474</v>
      </c>
      <c r="AB46" s="28">
        <v>15857</v>
      </c>
      <c r="AC46" s="28">
        <v>12068</v>
      </c>
      <c r="AD46" s="28">
        <v>6858</v>
      </c>
      <c r="AE46" s="28" t="s">
        <v>2</v>
      </c>
      <c r="AF46" s="28">
        <v>15268</v>
      </c>
      <c r="AG46" s="28" t="s">
        <v>2</v>
      </c>
      <c r="AH46" s="28" t="s">
        <v>2</v>
      </c>
      <c r="AI46" s="28" t="s">
        <v>2</v>
      </c>
      <c r="AJ46" s="28" t="s">
        <v>2</v>
      </c>
      <c r="AK46" s="28" t="s">
        <v>2</v>
      </c>
      <c r="AL46" s="29" t="s">
        <v>2</v>
      </c>
      <c r="AM46" s="28">
        <v>4791</v>
      </c>
      <c r="AN46" s="28">
        <v>17492</v>
      </c>
      <c r="AO46" s="28">
        <v>3463</v>
      </c>
      <c r="AP46" s="28" t="s">
        <v>2</v>
      </c>
      <c r="AQ46" s="28">
        <v>19262</v>
      </c>
      <c r="AR46" s="28">
        <v>6642</v>
      </c>
      <c r="AS46" s="28">
        <v>19233</v>
      </c>
      <c r="AT46" s="28">
        <v>3906</v>
      </c>
      <c r="AU46" s="28">
        <v>951</v>
      </c>
      <c r="AV46" s="28">
        <v>9925</v>
      </c>
      <c r="AW46" s="28">
        <v>3472</v>
      </c>
      <c r="AX46" s="28">
        <v>1012</v>
      </c>
      <c r="AY46" s="27">
        <v>14477</v>
      </c>
      <c r="AZ46" s="28">
        <v>15360</v>
      </c>
      <c r="BA46" s="28">
        <v>19302</v>
      </c>
      <c r="BB46" s="28">
        <v>2997</v>
      </c>
      <c r="BC46" s="28">
        <v>18119</v>
      </c>
      <c r="BD46" s="28">
        <v>14211</v>
      </c>
      <c r="BE46" s="28">
        <v>8257</v>
      </c>
      <c r="BF46" s="28">
        <v>119</v>
      </c>
      <c r="BG46" s="28">
        <v>388</v>
      </c>
      <c r="BH46" s="28">
        <v>1556</v>
      </c>
      <c r="BI46" s="28">
        <v>4332</v>
      </c>
      <c r="BJ46" s="29" t="s">
        <v>2</v>
      </c>
      <c r="BK46" s="28">
        <v>5673</v>
      </c>
      <c r="BL46" s="28">
        <v>4159</v>
      </c>
      <c r="BM46" s="28">
        <v>13198</v>
      </c>
      <c r="BN46" s="28" t="s">
        <v>2</v>
      </c>
      <c r="BO46" s="28">
        <v>20335</v>
      </c>
      <c r="BP46" s="28">
        <v>3244</v>
      </c>
      <c r="BQ46" s="28">
        <v>9473</v>
      </c>
      <c r="BR46" s="28" t="s">
        <v>2</v>
      </c>
      <c r="BS46" s="28" t="s">
        <v>2</v>
      </c>
      <c r="BT46" s="28">
        <v>1092</v>
      </c>
      <c r="BU46" s="28" t="s">
        <v>2</v>
      </c>
      <c r="BV46" s="28">
        <v>2408</v>
      </c>
      <c r="BW46" s="27">
        <v>8881</v>
      </c>
      <c r="BX46" s="28">
        <v>1953</v>
      </c>
      <c r="BY46" s="28" t="s">
        <v>2</v>
      </c>
      <c r="BZ46" s="28"/>
      <c r="CA46" s="28">
        <v>2164</v>
      </c>
      <c r="CB46" s="28">
        <v>3907</v>
      </c>
      <c r="CC46" s="28">
        <v>368</v>
      </c>
      <c r="CD46" s="28" t="s">
        <v>2</v>
      </c>
      <c r="CE46" s="28" t="s">
        <v>2</v>
      </c>
      <c r="CF46" s="28" t="s">
        <v>2</v>
      </c>
      <c r="CG46" s="28">
        <v>2974</v>
      </c>
      <c r="CH46" s="29">
        <v>14060</v>
      </c>
      <c r="CI46" s="28">
        <v>870.04</v>
      </c>
      <c r="CJ46" s="28">
        <v>511.81</v>
      </c>
      <c r="CK46" s="28">
        <v>204.1</v>
      </c>
      <c r="CL46" s="28" t="s">
        <v>2</v>
      </c>
      <c r="CM46" s="28">
        <v>4.54</v>
      </c>
      <c r="CN46" s="28" t="s">
        <v>2</v>
      </c>
      <c r="CO46" s="28">
        <v>228.86</v>
      </c>
      <c r="CP46" s="28" t="s">
        <v>2</v>
      </c>
      <c r="CQ46" s="28" t="s">
        <v>2</v>
      </c>
      <c r="CR46" s="28" t="s">
        <v>2</v>
      </c>
      <c r="CS46" s="28" t="s">
        <v>2</v>
      </c>
      <c r="CT46" s="28" t="s">
        <v>2</v>
      </c>
      <c r="CU46" s="30" t="s">
        <v>2</v>
      </c>
      <c r="CV46" s="31">
        <v>13533</v>
      </c>
      <c r="CW46" s="31">
        <v>15330</v>
      </c>
      <c r="CX46" s="31" t="s">
        <v>2</v>
      </c>
      <c r="CY46" s="31" t="s">
        <v>2</v>
      </c>
      <c r="CZ46" s="31" t="s">
        <v>2</v>
      </c>
      <c r="DA46" s="31">
        <v>24744</v>
      </c>
      <c r="DB46" s="31">
        <v>3037</v>
      </c>
      <c r="DC46" s="31" t="s">
        <v>2</v>
      </c>
      <c r="DD46" s="31" t="s">
        <v>2</v>
      </c>
      <c r="DE46" s="31" t="s">
        <v>2</v>
      </c>
      <c r="DF46" s="31" t="s">
        <v>2</v>
      </c>
      <c r="DG46" s="30" t="s">
        <v>2</v>
      </c>
      <c r="DH46" s="31">
        <v>2943</v>
      </c>
      <c r="DI46" s="31" t="s">
        <v>2</v>
      </c>
      <c r="DJ46" s="31">
        <v>10538</v>
      </c>
      <c r="DK46" s="31">
        <v>12796</v>
      </c>
      <c r="DL46" s="31">
        <v>6911</v>
      </c>
      <c r="DM46" s="31" t="s">
        <v>2</v>
      </c>
      <c r="DN46" s="31">
        <v>3077</v>
      </c>
      <c r="DO46" s="31" t="s">
        <v>2</v>
      </c>
      <c r="DP46" s="31" t="s">
        <v>2</v>
      </c>
      <c r="DQ46" s="31" t="s">
        <v>2</v>
      </c>
      <c r="DR46" s="31" t="s">
        <v>2</v>
      </c>
      <c r="DS46" s="30">
        <v>2825</v>
      </c>
      <c r="DT46" s="31" t="s">
        <v>2</v>
      </c>
      <c r="DU46" s="31" t="s">
        <v>2</v>
      </c>
      <c r="DV46" s="31" t="s">
        <v>2</v>
      </c>
      <c r="DW46" s="31" t="s">
        <v>2</v>
      </c>
      <c r="DX46" s="31">
        <v>1738</v>
      </c>
      <c r="DY46" s="31">
        <v>11060</v>
      </c>
      <c r="DZ46" s="31">
        <v>5748</v>
      </c>
      <c r="EA46" s="31" t="s">
        <v>2</v>
      </c>
      <c r="EB46" s="31" t="s">
        <v>2</v>
      </c>
      <c r="EC46" s="31">
        <v>698</v>
      </c>
      <c r="ED46" s="31" t="s">
        <v>2</v>
      </c>
      <c r="EE46" s="30" t="s">
        <v>2</v>
      </c>
      <c r="EF46" s="31" t="s">
        <v>2</v>
      </c>
      <c r="EG46" s="31" t="s">
        <v>2</v>
      </c>
      <c r="EH46" s="31">
        <v>28136</v>
      </c>
      <c r="EI46" s="31">
        <v>5473</v>
      </c>
      <c r="EJ46" s="31" t="s">
        <v>2</v>
      </c>
      <c r="EK46" s="31" t="s">
        <v>2</v>
      </c>
      <c r="EL46" s="31" t="s">
        <v>2</v>
      </c>
      <c r="EM46" s="31" t="s">
        <v>2</v>
      </c>
      <c r="EN46" s="31" t="s">
        <v>2</v>
      </c>
      <c r="EO46" s="31" t="s">
        <v>2</v>
      </c>
      <c r="EP46" s="31" t="s">
        <v>2</v>
      </c>
      <c r="EQ46" s="30" t="s">
        <v>2</v>
      </c>
      <c r="ER46" s="31" t="s">
        <v>2</v>
      </c>
      <c r="ES46" s="31">
        <v>1651.43</v>
      </c>
      <c r="ET46" s="31" t="s">
        <v>2</v>
      </c>
      <c r="EU46" s="31">
        <v>11732.24</v>
      </c>
      <c r="EV46" s="31">
        <v>11047.12</v>
      </c>
      <c r="EW46" s="31">
        <v>3013</v>
      </c>
      <c r="EX46" s="31" t="s">
        <v>2</v>
      </c>
      <c r="EY46" s="31" t="s">
        <v>2</v>
      </c>
      <c r="EZ46" s="31" t="s">
        <v>2</v>
      </c>
      <c r="FA46" s="31" t="s">
        <v>2</v>
      </c>
      <c r="FB46" s="31" t="s">
        <v>2</v>
      </c>
      <c r="FC46" s="30" t="s">
        <v>2</v>
      </c>
      <c r="FD46" s="31" t="s">
        <v>2</v>
      </c>
      <c r="FE46" s="31" t="s">
        <v>2</v>
      </c>
      <c r="FF46" s="31">
        <v>5543</v>
      </c>
      <c r="FG46" s="31">
        <v>10319</v>
      </c>
      <c r="FH46" s="31">
        <v>8638</v>
      </c>
      <c r="FI46" s="31" t="s">
        <v>2</v>
      </c>
      <c r="FJ46" s="31">
        <v>1889</v>
      </c>
      <c r="FK46" s="31" t="s">
        <v>2</v>
      </c>
      <c r="FL46" s="31" t="s">
        <v>2</v>
      </c>
      <c r="FM46" s="31" t="s">
        <v>2</v>
      </c>
      <c r="FN46" s="32" t="s">
        <v>2</v>
      </c>
      <c r="FO46" s="31">
        <v>770.82</v>
      </c>
      <c r="FP46" s="31">
        <v>2493.9499999999998</v>
      </c>
      <c r="FQ46" s="31">
        <v>7039.75</v>
      </c>
      <c r="FR46" s="31">
        <v>3798.59</v>
      </c>
      <c r="FS46" s="31" t="s">
        <v>2</v>
      </c>
      <c r="FT46" s="31">
        <v>3276.64</v>
      </c>
      <c r="FU46" s="31" t="s">
        <v>2</v>
      </c>
      <c r="FV46" s="31" t="s">
        <v>2</v>
      </c>
      <c r="FW46" s="31" t="s">
        <v>2</v>
      </c>
      <c r="FX46" s="31" t="s">
        <v>2</v>
      </c>
      <c r="FY46" s="31" t="s">
        <v>2</v>
      </c>
      <c r="FZ46" s="31" t="s">
        <v>2</v>
      </c>
      <c r="GA46" s="30" t="s">
        <v>2</v>
      </c>
      <c r="GB46" s="31">
        <v>5352.35</v>
      </c>
      <c r="GC46" s="31" t="s">
        <v>2</v>
      </c>
      <c r="GD46" s="31" t="s">
        <v>2</v>
      </c>
      <c r="GE46" s="31" t="s">
        <v>2</v>
      </c>
      <c r="GF46" s="31">
        <v>10471.77</v>
      </c>
      <c r="GG46" s="31">
        <v>7886</v>
      </c>
      <c r="GH46" s="31">
        <v>36.22</v>
      </c>
      <c r="GI46" s="31" t="s">
        <v>2</v>
      </c>
      <c r="GJ46" s="31" t="s">
        <v>2</v>
      </c>
      <c r="GK46" s="77" t="s">
        <v>2</v>
      </c>
      <c r="GL46" s="79">
        <v>0</v>
      </c>
      <c r="GM46" s="82">
        <v>26195.02</v>
      </c>
      <c r="GN46" s="77">
        <v>7128.22</v>
      </c>
      <c r="GO46" s="77" t="s">
        <v>2</v>
      </c>
      <c r="GP46" s="31" t="s">
        <v>2</v>
      </c>
      <c r="GQ46" s="31" t="s">
        <v>2</v>
      </c>
      <c r="GR46" s="31">
        <v>4117.42</v>
      </c>
      <c r="GS46" s="31" t="s">
        <v>2</v>
      </c>
      <c r="GT46" s="31"/>
      <c r="GU46" s="31" t="s">
        <v>2</v>
      </c>
      <c r="GV46" s="31" t="s">
        <v>2</v>
      </c>
      <c r="GW46" s="31" t="s">
        <v>2</v>
      </c>
      <c r="GX46" s="31" t="s">
        <v>2</v>
      </c>
      <c r="GY46" s="30" t="s">
        <v>2</v>
      </c>
      <c r="GZ46" s="31" t="s">
        <v>2</v>
      </c>
      <c r="HA46" s="31" t="s">
        <v>2</v>
      </c>
      <c r="HB46" s="31" t="s">
        <v>2</v>
      </c>
      <c r="HC46" s="31" t="s">
        <v>2</v>
      </c>
      <c r="HD46" s="31" t="s">
        <v>2</v>
      </c>
      <c r="HE46" s="31" t="s">
        <v>2</v>
      </c>
      <c r="HF46" s="31" t="s">
        <v>2</v>
      </c>
      <c r="HG46" s="31" t="s">
        <v>2</v>
      </c>
      <c r="HH46" s="31" t="s">
        <v>2</v>
      </c>
      <c r="HI46" s="31" t="s">
        <v>2</v>
      </c>
      <c r="HJ46" s="31" t="s">
        <v>2</v>
      </c>
      <c r="HK46" s="30" t="s">
        <v>2</v>
      </c>
      <c r="HL46" s="31">
        <v>787.05</v>
      </c>
      <c r="HM46" s="31">
        <v>10100.14</v>
      </c>
      <c r="HN46" s="31">
        <v>10411.549999999999</v>
      </c>
      <c r="HO46" s="31" t="s">
        <v>2</v>
      </c>
      <c r="HP46" s="31" t="s">
        <v>2</v>
      </c>
      <c r="HQ46" s="31">
        <v>2882.64</v>
      </c>
      <c r="HR46" s="31" t="s">
        <v>2</v>
      </c>
      <c r="HS46" s="31" t="s">
        <v>2</v>
      </c>
      <c r="HT46" s="31" t="s">
        <v>2</v>
      </c>
      <c r="HU46" s="31" t="s">
        <v>2</v>
      </c>
      <c r="HV46" s="31">
        <v>3265.14</v>
      </c>
      <c r="HW46" s="30">
        <v>11375.95</v>
      </c>
      <c r="HX46" s="31">
        <v>5766.21</v>
      </c>
      <c r="HY46" s="31">
        <v>7007.8</v>
      </c>
      <c r="HZ46" s="31">
        <v>7723.54</v>
      </c>
      <c r="IA46" s="31">
        <v>4048.99</v>
      </c>
      <c r="IB46" s="31">
        <v>1394.55</v>
      </c>
      <c r="IC46" s="31">
        <v>3958.99</v>
      </c>
      <c r="ID46" s="31">
        <v>9595.74</v>
      </c>
      <c r="IE46" s="31" t="s">
        <v>2</v>
      </c>
      <c r="IF46" s="31" t="s">
        <v>2</v>
      </c>
      <c r="IG46" s="31" t="s">
        <v>2</v>
      </c>
      <c r="IH46" s="31" t="s">
        <v>2</v>
      </c>
      <c r="II46" s="30" t="s">
        <v>2</v>
      </c>
      <c r="IJ46" s="31">
        <v>271.01</v>
      </c>
      <c r="IK46" s="31" t="s">
        <v>2</v>
      </c>
      <c r="IL46" s="31" t="s">
        <v>2</v>
      </c>
      <c r="IM46" s="31">
        <v>295.70999999999998</v>
      </c>
      <c r="IN46" s="31" t="s">
        <v>2</v>
      </c>
      <c r="IO46" s="31" t="s">
        <v>2</v>
      </c>
      <c r="IP46" s="31" t="s">
        <v>2</v>
      </c>
      <c r="IQ46" s="31" t="s">
        <v>2</v>
      </c>
      <c r="IR46" s="31" t="s">
        <v>2</v>
      </c>
      <c r="IS46" s="31" t="s">
        <v>2</v>
      </c>
      <c r="IT46" s="31" t="s">
        <v>2</v>
      </c>
      <c r="IU46" s="30" t="s">
        <v>2</v>
      </c>
      <c r="IV46" s="31" t="s">
        <v>2</v>
      </c>
      <c r="IW46" s="31" t="s">
        <v>2</v>
      </c>
      <c r="IX46" s="31" t="s">
        <v>2</v>
      </c>
      <c r="IY46" s="31" t="s">
        <v>2</v>
      </c>
      <c r="IZ46" s="31">
        <v>4404.55</v>
      </c>
      <c r="JA46" s="31">
        <v>10137.959999999999</v>
      </c>
      <c r="JB46" s="31">
        <v>38.130000000000003</v>
      </c>
      <c r="JC46" s="31" t="s">
        <v>2</v>
      </c>
      <c r="JD46" s="31" t="s">
        <v>2</v>
      </c>
      <c r="JE46" s="31" t="s">
        <v>2</v>
      </c>
      <c r="JF46" s="31" t="s">
        <v>2</v>
      </c>
      <c r="JG46" s="72" t="s">
        <v>25</v>
      </c>
    </row>
    <row r="47" spans="2:272" x14ac:dyDescent="0.2">
      <c r="B47" s="16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7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9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7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9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7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9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30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0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0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0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0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0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2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0"/>
      <c r="GB47" s="31"/>
      <c r="GC47" s="31"/>
      <c r="GD47" s="31"/>
      <c r="GE47" s="31"/>
      <c r="GF47" s="31"/>
      <c r="GG47" s="31"/>
      <c r="GH47" s="31"/>
      <c r="GI47" s="31"/>
      <c r="GJ47" s="31"/>
      <c r="GK47" s="77"/>
      <c r="GL47" s="79"/>
      <c r="GM47" s="82"/>
      <c r="GN47" s="77"/>
      <c r="GO47" s="77"/>
      <c r="GP47" s="31"/>
      <c r="GQ47" s="31"/>
      <c r="GR47" s="31"/>
      <c r="GS47" s="31"/>
      <c r="GT47" s="31"/>
      <c r="GU47" s="31"/>
      <c r="GV47" s="31"/>
      <c r="GW47" s="31"/>
      <c r="GX47" s="31"/>
      <c r="GY47" s="30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0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0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0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0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72"/>
    </row>
    <row r="48" spans="2:272" x14ac:dyDescent="0.2">
      <c r="B48" s="17" t="s">
        <v>33</v>
      </c>
      <c r="C48" s="33">
        <f>C49</f>
        <v>29934</v>
      </c>
      <c r="D48" s="34">
        <f t="shared" ref="D48:BO48" si="83">D49</f>
        <v>35045</v>
      </c>
      <c r="E48" s="34">
        <f t="shared" si="83"/>
        <v>1835</v>
      </c>
      <c r="F48" s="34">
        <f t="shared" si="83"/>
        <v>2333</v>
      </c>
      <c r="G48" s="34">
        <f t="shared" si="83"/>
        <v>40820</v>
      </c>
      <c r="H48" s="34">
        <f t="shared" si="83"/>
        <v>23491</v>
      </c>
      <c r="I48" s="34">
        <f t="shared" si="83"/>
        <v>3224</v>
      </c>
      <c r="J48" s="34">
        <f t="shared" si="83"/>
        <v>970</v>
      </c>
      <c r="K48" s="34">
        <f t="shared" si="83"/>
        <v>4350</v>
      </c>
      <c r="L48" s="34">
        <f t="shared" si="83"/>
        <v>774</v>
      </c>
      <c r="M48" s="34">
        <f t="shared" si="83"/>
        <v>237</v>
      </c>
      <c r="N48" s="35">
        <v>0</v>
      </c>
      <c r="O48" s="34">
        <f t="shared" si="83"/>
        <v>34731</v>
      </c>
      <c r="P48" s="34">
        <f t="shared" si="83"/>
        <v>86327</v>
      </c>
      <c r="Q48" s="34">
        <f t="shared" si="83"/>
        <v>151160</v>
      </c>
      <c r="R48" s="34">
        <f t="shared" si="83"/>
        <v>8549</v>
      </c>
      <c r="S48" s="34">
        <f t="shared" si="83"/>
        <v>52855</v>
      </c>
      <c r="T48" s="34">
        <f t="shared" si="83"/>
        <v>54130</v>
      </c>
      <c r="U48" s="34">
        <f t="shared" si="83"/>
        <v>55717</v>
      </c>
      <c r="V48" s="34">
        <f t="shared" si="83"/>
        <v>837</v>
      </c>
      <c r="W48" s="34">
        <f t="shared" si="83"/>
        <v>6247</v>
      </c>
      <c r="X48" s="34">
        <f t="shared" si="83"/>
        <v>49583</v>
      </c>
      <c r="Y48" s="34">
        <f t="shared" si="83"/>
        <v>7705</v>
      </c>
      <c r="Z48" s="34">
        <f t="shared" si="83"/>
        <v>38190</v>
      </c>
      <c r="AA48" s="36">
        <f t="shared" si="83"/>
        <v>68554</v>
      </c>
      <c r="AB48" s="37">
        <f t="shared" si="83"/>
        <v>72307</v>
      </c>
      <c r="AC48" s="37">
        <f t="shared" si="83"/>
        <v>72026</v>
      </c>
      <c r="AD48" s="37">
        <f t="shared" si="83"/>
        <v>128063</v>
      </c>
      <c r="AE48" s="37">
        <f t="shared" si="83"/>
        <v>46487</v>
      </c>
      <c r="AF48" s="37">
        <f t="shared" si="83"/>
        <v>17194</v>
      </c>
      <c r="AG48" s="37">
        <f t="shared" si="83"/>
        <v>4342</v>
      </c>
      <c r="AH48" s="37">
        <f t="shared" si="83"/>
        <v>15079</v>
      </c>
      <c r="AI48" s="37">
        <f t="shared" si="83"/>
        <v>6550</v>
      </c>
      <c r="AJ48" s="37">
        <f t="shared" si="83"/>
        <v>450</v>
      </c>
      <c r="AK48" s="37">
        <v>0</v>
      </c>
      <c r="AL48" s="38">
        <f t="shared" si="83"/>
        <v>11656</v>
      </c>
      <c r="AM48" s="37">
        <f t="shared" si="83"/>
        <v>177778</v>
      </c>
      <c r="AN48" s="37">
        <f t="shared" si="83"/>
        <v>67908</v>
      </c>
      <c r="AO48" s="37">
        <f t="shared" si="83"/>
        <v>26233</v>
      </c>
      <c r="AP48" s="37">
        <f t="shared" si="83"/>
        <v>37287</v>
      </c>
      <c r="AQ48" s="37">
        <f t="shared" si="83"/>
        <v>53496</v>
      </c>
      <c r="AR48" s="37">
        <f t="shared" si="83"/>
        <v>16872</v>
      </c>
      <c r="AS48" s="37">
        <f t="shared" si="83"/>
        <v>34662</v>
      </c>
      <c r="AT48" s="37">
        <f t="shared" si="83"/>
        <v>919</v>
      </c>
      <c r="AU48" s="37">
        <f t="shared" si="83"/>
        <v>9670</v>
      </c>
      <c r="AV48" s="37">
        <f t="shared" si="83"/>
        <v>9087</v>
      </c>
      <c r="AW48" s="37">
        <f t="shared" si="83"/>
        <v>12694</v>
      </c>
      <c r="AX48" s="37">
        <f t="shared" si="83"/>
        <v>11499</v>
      </c>
      <c r="AY48" s="36">
        <f t="shared" si="83"/>
        <v>116918</v>
      </c>
      <c r="AZ48" s="37">
        <f t="shared" si="83"/>
        <v>78560</v>
      </c>
      <c r="BA48" s="37">
        <f t="shared" si="83"/>
        <v>49064</v>
      </c>
      <c r="BB48" s="37">
        <f t="shared" si="83"/>
        <v>17895</v>
      </c>
      <c r="BC48" s="37">
        <f t="shared" si="83"/>
        <v>38171</v>
      </c>
      <c r="BD48" s="37">
        <f t="shared" si="83"/>
        <v>66969</v>
      </c>
      <c r="BE48" s="37">
        <f t="shared" si="83"/>
        <v>38307</v>
      </c>
      <c r="BF48" s="37">
        <f t="shared" si="83"/>
        <v>3733</v>
      </c>
      <c r="BG48" s="37">
        <f t="shared" si="83"/>
        <v>9087</v>
      </c>
      <c r="BH48" s="37">
        <f t="shared" si="83"/>
        <v>7850</v>
      </c>
      <c r="BI48" s="37">
        <f t="shared" si="83"/>
        <v>9983</v>
      </c>
      <c r="BJ48" s="38">
        <f t="shared" si="83"/>
        <v>35764</v>
      </c>
      <c r="BK48" s="37">
        <f t="shared" si="83"/>
        <v>123583</v>
      </c>
      <c r="BL48" s="37">
        <f t="shared" si="83"/>
        <v>49018</v>
      </c>
      <c r="BM48" s="37">
        <f t="shared" si="83"/>
        <v>39611</v>
      </c>
      <c r="BN48" s="37">
        <f t="shared" si="83"/>
        <v>15976</v>
      </c>
      <c r="BO48" s="37">
        <f t="shared" si="83"/>
        <v>46913</v>
      </c>
      <c r="BP48" s="37">
        <f t="shared" ref="BP48:DF48" si="84">BP49</f>
        <v>19770</v>
      </c>
      <c r="BQ48" s="37">
        <f t="shared" si="84"/>
        <v>33667</v>
      </c>
      <c r="BR48" s="37">
        <f t="shared" si="84"/>
        <v>2265</v>
      </c>
      <c r="BS48" s="37">
        <f t="shared" si="84"/>
        <v>2092</v>
      </c>
      <c r="BT48" s="37">
        <f t="shared" si="84"/>
        <v>10925</v>
      </c>
      <c r="BU48" s="37">
        <f t="shared" si="84"/>
        <v>5352</v>
      </c>
      <c r="BV48" s="37">
        <f t="shared" si="84"/>
        <v>64380</v>
      </c>
      <c r="BW48" s="36">
        <f t="shared" si="84"/>
        <v>53128</v>
      </c>
      <c r="BX48" s="37">
        <f t="shared" si="84"/>
        <v>20425</v>
      </c>
      <c r="BY48" s="37">
        <f t="shared" si="84"/>
        <v>15307</v>
      </c>
      <c r="BZ48" s="37">
        <f t="shared" si="84"/>
        <v>2993</v>
      </c>
      <c r="CA48" s="37">
        <f t="shared" si="84"/>
        <v>6099</v>
      </c>
      <c r="CB48" s="37">
        <f t="shared" si="84"/>
        <v>21717</v>
      </c>
      <c r="CC48" s="37">
        <f t="shared" si="84"/>
        <v>6714</v>
      </c>
      <c r="CD48" s="37">
        <f t="shared" si="84"/>
        <v>8522</v>
      </c>
      <c r="CE48" s="37">
        <f t="shared" si="84"/>
        <v>1663</v>
      </c>
      <c r="CF48" s="37">
        <f t="shared" si="84"/>
        <v>1373</v>
      </c>
      <c r="CG48" s="37">
        <f t="shared" si="84"/>
        <v>366</v>
      </c>
      <c r="CH48" s="38">
        <f t="shared" si="84"/>
        <v>65323</v>
      </c>
      <c r="CI48" s="37">
        <f t="shared" si="84"/>
        <v>62000</v>
      </c>
      <c r="CJ48" s="37">
        <f t="shared" si="84"/>
        <v>73754</v>
      </c>
      <c r="CK48" s="37">
        <f t="shared" si="84"/>
        <v>42800.58</v>
      </c>
      <c r="CL48" s="37">
        <f t="shared" si="84"/>
        <v>46757</v>
      </c>
      <c r="CM48" s="37">
        <f t="shared" si="84"/>
        <v>28624.97</v>
      </c>
      <c r="CN48" s="37">
        <f t="shared" si="84"/>
        <v>8120</v>
      </c>
      <c r="CO48" s="37">
        <f t="shared" si="84"/>
        <v>1809.54</v>
      </c>
      <c r="CP48" s="37">
        <f t="shared" si="84"/>
        <v>678.99</v>
      </c>
      <c r="CQ48" s="37">
        <f t="shared" si="84"/>
        <v>2047.69</v>
      </c>
      <c r="CR48" s="37">
        <f t="shared" si="84"/>
        <v>449.49</v>
      </c>
      <c r="CS48" s="37">
        <v>0</v>
      </c>
      <c r="CT48" s="37">
        <f t="shared" si="84"/>
        <v>124.39</v>
      </c>
      <c r="CU48" s="36">
        <v>0</v>
      </c>
      <c r="CV48" s="37">
        <f t="shared" si="84"/>
        <v>66079</v>
      </c>
      <c r="CW48" s="37">
        <f t="shared" si="84"/>
        <v>93240</v>
      </c>
      <c r="CX48" s="37">
        <f t="shared" si="84"/>
        <v>1326</v>
      </c>
      <c r="CY48" s="37">
        <f t="shared" si="84"/>
        <v>3207</v>
      </c>
      <c r="CZ48" s="37">
        <f t="shared" si="84"/>
        <v>16440</v>
      </c>
      <c r="DA48" s="37">
        <f t="shared" si="84"/>
        <v>103390</v>
      </c>
      <c r="DB48" s="37">
        <f t="shared" si="84"/>
        <v>9333</v>
      </c>
      <c r="DC48" s="37">
        <f t="shared" si="84"/>
        <v>137</v>
      </c>
      <c r="DD48" s="37">
        <v>0</v>
      </c>
      <c r="DE48" s="37">
        <f t="shared" si="84"/>
        <v>3420</v>
      </c>
      <c r="DF48" s="37">
        <f t="shared" si="84"/>
        <v>4626</v>
      </c>
      <c r="DG48" s="36">
        <v>0</v>
      </c>
      <c r="DH48" s="37">
        <f t="shared" ref="DH48:DN48" si="85">DH49</f>
        <v>43755</v>
      </c>
      <c r="DI48" s="37">
        <f t="shared" si="85"/>
        <v>29577</v>
      </c>
      <c r="DJ48" s="37">
        <f t="shared" si="85"/>
        <v>22546</v>
      </c>
      <c r="DK48" s="37">
        <f t="shared" si="85"/>
        <v>1195</v>
      </c>
      <c r="DL48" s="37">
        <f t="shared" si="85"/>
        <v>1427</v>
      </c>
      <c r="DM48" s="37">
        <f t="shared" si="85"/>
        <v>20485</v>
      </c>
      <c r="DN48" s="37">
        <f t="shared" si="85"/>
        <v>11107</v>
      </c>
      <c r="DO48" s="22">
        <f t="shared" ref="DO48:FZ48" si="86">SUM(DO49)</f>
        <v>0</v>
      </c>
      <c r="DP48" s="22">
        <f t="shared" si="86"/>
        <v>0</v>
      </c>
      <c r="DQ48" s="22">
        <f t="shared" si="86"/>
        <v>0</v>
      </c>
      <c r="DR48" s="22">
        <f t="shared" si="86"/>
        <v>781</v>
      </c>
      <c r="DS48" s="36">
        <f t="shared" si="86"/>
        <v>781</v>
      </c>
      <c r="DT48" s="37">
        <f t="shared" si="86"/>
        <v>420</v>
      </c>
      <c r="DU48" s="37">
        <f t="shared" si="86"/>
        <v>0</v>
      </c>
      <c r="DV48" s="37">
        <f t="shared" si="86"/>
        <v>4</v>
      </c>
      <c r="DW48" s="37">
        <f t="shared" si="86"/>
        <v>0</v>
      </c>
      <c r="DX48" s="37">
        <f t="shared" si="86"/>
        <v>14153</v>
      </c>
      <c r="DY48" s="37">
        <f t="shared" si="86"/>
        <v>64333</v>
      </c>
      <c r="DZ48" s="37">
        <f t="shared" si="86"/>
        <v>42517</v>
      </c>
      <c r="EA48" s="22">
        <f t="shared" si="86"/>
        <v>148</v>
      </c>
      <c r="EB48" s="22">
        <f t="shared" si="86"/>
        <v>298</v>
      </c>
      <c r="EC48" s="22">
        <f t="shared" si="86"/>
        <v>10337</v>
      </c>
      <c r="ED48" s="22">
        <f t="shared" si="86"/>
        <v>0</v>
      </c>
      <c r="EE48" s="21">
        <f t="shared" si="86"/>
        <v>0</v>
      </c>
      <c r="EF48" s="22">
        <f t="shared" si="86"/>
        <v>0</v>
      </c>
      <c r="EG48" s="22">
        <f t="shared" si="86"/>
        <v>10053</v>
      </c>
      <c r="EH48" s="22">
        <f t="shared" si="86"/>
        <v>70166.69</v>
      </c>
      <c r="EI48" s="22">
        <f t="shared" si="86"/>
        <v>43572.4</v>
      </c>
      <c r="EJ48" s="22">
        <f t="shared" si="86"/>
        <v>14895.01</v>
      </c>
      <c r="EK48" s="22">
        <f t="shared" si="86"/>
        <v>8057</v>
      </c>
      <c r="EL48" s="22">
        <f t="shared" si="86"/>
        <v>0</v>
      </c>
      <c r="EM48" s="22">
        <f t="shared" si="86"/>
        <v>0</v>
      </c>
      <c r="EN48" s="22">
        <f t="shared" si="86"/>
        <v>0</v>
      </c>
      <c r="EO48" s="22">
        <f t="shared" si="86"/>
        <v>0</v>
      </c>
      <c r="EP48" s="22">
        <f t="shared" si="86"/>
        <v>0</v>
      </c>
      <c r="EQ48" s="21">
        <f t="shared" si="86"/>
        <v>0</v>
      </c>
      <c r="ER48" s="22">
        <f t="shared" si="86"/>
        <v>0</v>
      </c>
      <c r="ES48" s="22">
        <f t="shared" si="86"/>
        <v>7850.17</v>
      </c>
      <c r="ET48" s="22">
        <f t="shared" si="86"/>
        <v>3367.6</v>
      </c>
      <c r="EU48" s="22">
        <f t="shared" si="86"/>
        <v>42348.05</v>
      </c>
      <c r="EV48" s="22">
        <f t="shared" si="86"/>
        <v>71954.03</v>
      </c>
      <c r="EW48" s="22">
        <f t="shared" si="86"/>
        <v>13399</v>
      </c>
      <c r="EX48" s="22">
        <f t="shared" si="86"/>
        <v>3768</v>
      </c>
      <c r="EY48" s="62">
        <f t="shared" si="86"/>
        <v>0</v>
      </c>
      <c r="EZ48" s="62">
        <f t="shared" si="86"/>
        <v>502</v>
      </c>
      <c r="FA48" s="62">
        <f t="shared" si="86"/>
        <v>0</v>
      </c>
      <c r="FB48" s="62">
        <f t="shared" si="86"/>
        <v>0</v>
      </c>
      <c r="FC48" s="21">
        <f t="shared" si="86"/>
        <v>0</v>
      </c>
      <c r="FD48" s="22">
        <f t="shared" si="86"/>
        <v>129</v>
      </c>
      <c r="FE48" s="22">
        <f t="shared" si="86"/>
        <v>0</v>
      </c>
      <c r="FF48" s="22">
        <f t="shared" si="86"/>
        <v>6092</v>
      </c>
      <c r="FG48" s="22">
        <f t="shared" si="86"/>
        <v>25873</v>
      </c>
      <c r="FH48" s="22">
        <f t="shared" si="86"/>
        <v>31598</v>
      </c>
      <c r="FI48" s="22">
        <f t="shared" si="86"/>
        <v>0</v>
      </c>
      <c r="FJ48" s="22">
        <f t="shared" si="86"/>
        <v>474</v>
      </c>
      <c r="FK48" s="22">
        <f t="shared" si="86"/>
        <v>0</v>
      </c>
      <c r="FL48" s="22">
        <f t="shared" si="86"/>
        <v>0</v>
      </c>
      <c r="FM48" s="22">
        <f t="shared" si="86"/>
        <v>0</v>
      </c>
      <c r="FN48" s="23">
        <f t="shared" si="86"/>
        <v>0</v>
      </c>
      <c r="FO48" s="22">
        <f t="shared" si="86"/>
        <v>2629.32</v>
      </c>
      <c r="FP48" s="22">
        <f t="shared" si="86"/>
        <v>7591.15</v>
      </c>
      <c r="FQ48" s="22">
        <f t="shared" si="86"/>
        <v>17905.48</v>
      </c>
      <c r="FR48" s="22">
        <f t="shared" si="86"/>
        <v>17125.7</v>
      </c>
      <c r="FS48" s="22">
        <f t="shared" si="86"/>
        <v>1417.27</v>
      </c>
      <c r="FT48" s="22">
        <f t="shared" si="86"/>
        <v>1305.18</v>
      </c>
      <c r="FU48" s="22">
        <f t="shared" si="86"/>
        <v>2731.26</v>
      </c>
      <c r="FV48" s="22">
        <f t="shared" si="86"/>
        <v>1220.02</v>
      </c>
      <c r="FW48" s="22">
        <f t="shared" si="86"/>
        <v>0</v>
      </c>
      <c r="FX48" s="22">
        <f t="shared" si="86"/>
        <v>0</v>
      </c>
      <c r="FY48" s="22">
        <f t="shared" si="86"/>
        <v>0</v>
      </c>
      <c r="FZ48" s="22">
        <f t="shared" si="86"/>
        <v>0</v>
      </c>
      <c r="GA48" s="21">
        <v>2084.84</v>
      </c>
      <c r="GB48" s="22">
        <v>45322.91</v>
      </c>
      <c r="GC48" s="22">
        <v>16476.43</v>
      </c>
      <c r="GD48" s="22">
        <v>3173.38</v>
      </c>
      <c r="GE48" s="22">
        <v>3367.38</v>
      </c>
      <c r="GF48" s="22">
        <v>24236.219999999998</v>
      </c>
      <c r="GG48" s="22">
        <v>22762</v>
      </c>
      <c r="GH48" s="22">
        <f>SUM(GH49:GH50)</f>
        <v>755.32</v>
      </c>
      <c r="GI48" s="22">
        <v>0</v>
      </c>
      <c r="GJ48" s="22">
        <f>SUM(GJ49:GJ50)</f>
        <v>5510</v>
      </c>
      <c r="GK48" s="76">
        <f>SUM(GK49:GK50)</f>
        <v>9009.85</v>
      </c>
      <c r="GL48" s="78">
        <f>SUM(GL49)</f>
        <v>0</v>
      </c>
      <c r="GM48" s="81">
        <v>19580.36</v>
      </c>
      <c r="GN48" s="76">
        <f>SUM(GN49:GN50)</f>
        <v>8329.67</v>
      </c>
      <c r="GO48" s="76">
        <f t="shared" ref="GO48:HJ48" si="87">SUM(GO49)</f>
        <v>0</v>
      </c>
      <c r="GP48" s="22">
        <f t="shared" si="87"/>
        <v>0</v>
      </c>
      <c r="GQ48" s="22">
        <v>0</v>
      </c>
      <c r="GR48" s="22">
        <v>21588.93</v>
      </c>
      <c r="GS48" s="22">
        <v>0</v>
      </c>
      <c r="GT48" s="22">
        <v>2419.9899999999998</v>
      </c>
      <c r="GU48" s="22">
        <v>0</v>
      </c>
      <c r="GV48" s="22">
        <v>0</v>
      </c>
      <c r="GW48" s="22">
        <v>0</v>
      </c>
      <c r="GX48" s="22">
        <v>0</v>
      </c>
      <c r="GY48" s="21">
        <f t="shared" si="87"/>
        <v>0</v>
      </c>
      <c r="GZ48" s="22">
        <f t="shared" si="87"/>
        <v>0</v>
      </c>
      <c r="HA48" s="22">
        <v>0</v>
      </c>
      <c r="HB48" s="22">
        <v>0</v>
      </c>
      <c r="HC48" s="22">
        <f t="shared" si="87"/>
        <v>0</v>
      </c>
      <c r="HD48" s="22">
        <f t="shared" si="87"/>
        <v>0</v>
      </c>
      <c r="HE48" s="22">
        <f t="shared" si="87"/>
        <v>0</v>
      </c>
      <c r="HF48" s="22">
        <f t="shared" si="87"/>
        <v>0</v>
      </c>
      <c r="HG48" s="22">
        <f t="shared" si="87"/>
        <v>0</v>
      </c>
      <c r="HH48" s="22">
        <f t="shared" si="87"/>
        <v>0</v>
      </c>
      <c r="HI48" s="22">
        <f t="shared" si="87"/>
        <v>0</v>
      </c>
      <c r="HJ48" s="22">
        <f t="shared" si="87"/>
        <v>0</v>
      </c>
      <c r="HK48" s="21">
        <f>SUM(HK49)</f>
        <v>0</v>
      </c>
      <c r="HL48" s="22">
        <f t="shared" ref="HL48:HQ48" si="88">SUM(HL49:HL50)</f>
        <v>11296.94</v>
      </c>
      <c r="HM48" s="22">
        <f t="shared" si="88"/>
        <v>32588.5</v>
      </c>
      <c r="HN48" s="22">
        <f t="shared" si="88"/>
        <v>23507.18</v>
      </c>
      <c r="HO48" s="22">
        <f t="shared" si="88"/>
        <v>4675.59</v>
      </c>
      <c r="HP48" s="22">
        <f t="shared" si="88"/>
        <v>25758.79</v>
      </c>
      <c r="HQ48" s="22">
        <f t="shared" si="88"/>
        <v>15642.98</v>
      </c>
      <c r="HR48" s="22">
        <f t="shared" ref="HR48:HW48" si="89">SUM(HR49:HR50)</f>
        <v>2157.67</v>
      </c>
      <c r="HS48" s="22">
        <f t="shared" si="89"/>
        <v>42</v>
      </c>
      <c r="HT48" s="22">
        <f t="shared" si="89"/>
        <v>405.76</v>
      </c>
      <c r="HU48" s="22">
        <f t="shared" si="89"/>
        <v>8076.02</v>
      </c>
      <c r="HV48" s="22">
        <f t="shared" si="89"/>
        <v>35683.17</v>
      </c>
      <c r="HW48" s="21">
        <f t="shared" si="89"/>
        <v>9407.27</v>
      </c>
      <c r="HX48" s="22">
        <f t="shared" ref="HX48:IB48" si="90">SUM(HX49:HX50)</f>
        <v>10725.41</v>
      </c>
      <c r="HY48" s="22">
        <f t="shared" si="90"/>
        <v>22063.79</v>
      </c>
      <c r="HZ48" s="22">
        <f t="shared" si="90"/>
        <v>18235.5</v>
      </c>
      <c r="IA48" s="22">
        <f t="shared" si="90"/>
        <v>26540.46</v>
      </c>
      <c r="IB48" s="22">
        <f t="shared" si="90"/>
        <v>24388.03</v>
      </c>
      <c r="IC48" s="22">
        <f t="shared" ref="IC48:IG48" si="91">SUM(IC49:IC50)</f>
        <v>18943.88</v>
      </c>
      <c r="ID48" s="22">
        <f t="shared" si="91"/>
        <v>12008.18</v>
      </c>
      <c r="IE48" s="22">
        <f t="shared" si="91"/>
        <v>230.5</v>
      </c>
      <c r="IF48" s="22">
        <f>SUM(IF49:IF50)</f>
        <v>0</v>
      </c>
      <c r="IG48" s="22">
        <f t="shared" si="91"/>
        <v>0</v>
      </c>
      <c r="IH48" s="22">
        <f>SUM(IH49:IH51)</f>
        <v>0</v>
      </c>
      <c r="II48" s="21">
        <f t="shared" ref="II48:IS48" si="92">SUM(II49:II50)</f>
        <v>7263.08</v>
      </c>
      <c r="IJ48" s="22">
        <f>SUM(IJ49:IJ50)</f>
        <v>3560.53</v>
      </c>
      <c r="IK48" s="22">
        <f t="shared" si="92"/>
        <v>0</v>
      </c>
      <c r="IL48" s="22">
        <f t="shared" si="92"/>
        <v>6444.4400000000005</v>
      </c>
      <c r="IM48" s="22">
        <f t="shared" si="92"/>
        <v>5828.53</v>
      </c>
      <c r="IN48" s="22">
        <f t="shared" si="92"/>
        <v>88.89</v>
      </c>
      <c r="IO48" s="22">
        <f t="shared" si="92"/>
        <v>0</v>
      </c>
      <c r="IP48" s="22">
        <f t="shared" si="92"/>
        <v>11.73</v>
      </c>
      <c r="IQ48" s="22">
        <f t="shared" si="92"/>
        <v>0</v>
      </c>
      <c r="IR48" s="22">
        <f t="shared" si="92"/>
        <v>0</v>
      </c>
      <c r="IS48" s="22">
        <f t="shared" si="92"/>
        <v>0</v>
      </c>
      <c r="IT48" s="22">
        <f>SUM(IT49:IT50)</f>
        <v>0</v>
      </c>
      <c r="IU48" s="21">
        <f t="shared" ref="IU48" si="93">SUM(IU49:IU50)</f>
        <v>0</v>
      </c>
      <c r="IV48" s="22">
        <f>SUM(IV49:IV50)</f>
        <v>0</v>
      </c>
      <c r="IW48" s="22">
        <f t="shared" ref="IW48:JB48" si="94">SUM(IW49:IW50)</f>
        <v>77.5</v>
      </c>
      <c r="IX48" s="22">
        <f t="shared" si="94"/>
        <v>0</v>
      </c>
      <c r="IY48" s="22">
        <f t="shared" si="94"/>
        <v>3131.41</v>
      </c>
      <c r="IZ48" s="22">
        <f t="shared" si="94"/>
        <v>18838.48</v>
      </c>
      <c r="JA48" s="22">
        <f t="shared" si="94"/>
        <v>11172.650000000001</v>
      </c>
      <c r="JB48" s="22">
        <f t="shared" si="94"/>
        <v>17.23</v>
      </c>
      <c r="JC48" s="22">
        <f t="shared" ref="JC48:JD48" si="95">SUM(JC49:JC50)</f>
        <v>0</v>
      </c>
      <c r="JD48" s="22">
        <f t="shared" si="95"/>
        <v>0</v>
      </c>
      <c r="JE48" s="22">
        <f t="shared" ref="JE48:JF48" si="96">SUM(JE49:JE50)</f>
        <v>163.41999999999999</v>
      </c>
      <c r="JF48" s="22">
        <f t="shared" si="96"/>
        <v>8129.4000000000005</v>
      </c>
      <c r="JG48" s="73" t="s">
        <v>33</v>
      </c>
    </row>
    <row r="49" spans="2:272" x14ac:dyDescent="0.2">
      <c r="B49" s="16" t="s">
        <v>26</v>
      </c>
      <c r="C49" s="24">
        <v>29934</v>
      </c>
      <c r="D49" s="25">
        <v>35045</v>
      </c>
      <c r="E49" s="25">
        <v>1835</v>
      </c>
      <c r="F49" s="25">
        <v>2333</v>
      </c>
      <c r="G49" s="25">
        <v>40820</v>
      </c>
      <c r="H49" s="25">
        <v>23491</v>
      </c>
      <c r="I49" s="25">
        <v>3224</v>
      </c>
      <c r="J49" s="25">
        <v>970</v>
      </c>
      <c r="K49" s="25">
        <v>4350</v>
      </c>
      <c r="L49" s="25">
        <v>774</v>
      </c>
      <c r="M49" s="25">
        <v>237</v>
      </c>
      <c r="N49" s="26" t="s">
        <v>2</v>
      </c>
      <c r="O49" s="25">
        <v>34731</v>
      </c>
      <c r="P49" s="25">
        <v>86327</v>
      </c>
      <c r="Q49" s="25">
        <v>151160</v>
      </c>
      <c r="R49" s="25">
        <v>8549</v>
      </c>
      <c r="S49" s="25">
        <v>52855</v>
      </c>
      <c r="T49" s="25">
        <v>54130</v>
      </c>
      <c r="U49" s="25">
        <v>55717</v>
      </c>
      <c r="V49" s="25">
        <v>837</v>
      </c>
      <c r="W49" s="25">
        <v>6247</v>
      </c>
      <c r="X49" s="25">
        <v>49583</v>
      </c>
      <c r="Y49" s="25">
        <v>7705</v>
      </c>
      <c r="Z49" s="25">
        <v>38190</v>
      </c>
      <c r="AA49" s="27">
        <v>68554</v>
      </c>
      <c r="AB49" s="28">
        <v>72307</v>
      </c>
      <c r="AC49" s="28">
        <v>72026</v>
      </c>
      <c r="AD49" s="28">
        <v>128063</v>
      </c>
      <c r="AE49" s="28">
        <v>46487</v>
      </c>
      <c r="AF49" s="28">
        <v>17194</v>
      </c>
      <c r="AG49" s="28">
        <v>4342</v>
      </c>
      <c r="AH49" s="28">
        <v>15079</v>
      </c>
      <c r="AI49" s="28">
        <v>6550</v>
      </c>
      <c r="AJ49" s="28">
        <v>450</v>
      </c>
      <c r="AK49" s="28" t="s">
        <v>2</v>
      </c>
      <c r="AL49" s="29">
        <v>11656</v>
      </c>
      <c r="AM49" s="28">
        <v>177778</v>
      </c>
      <c r="AN49" s="28">
        <v>67908</v>
      </c>
      <c r="AO49" s="28">
        <v>26233</v>
      </c>
      <c r="AP49" s="28">
        <v>37287</v>
      </c>
      <c r="AQ49" s="28">
        <v>53496</v>
      </c>
      <c r="AR49" s="28">
        <v>16872</v>
      </c>
      <c r="AS49" s="28">
        <v>34662</v>
      </c>
      <c r="AT49" s="28">
        <v>919</v>
      </c>
      <c r="AU49" s="28">
        <v>9670</v>
      </c>
      <c r="AV49" s="28">
        <v>9087</v>
      </c>
      <c r="AW49" s="28">
        <v>12694</v>
      </c>
      <c r="AX49" s="28">
        <v>11499</v>
      </c>
      <c r="AY49" s="27">
        <v>116918</v>
      </c>
      <c r="AZ49" s="28">
        <v>78560</v>
      </c>
      <c r="BA49" s="28">
        <v>49064</v>
      </c>
      <c r="BB49" s="28">
        <v>17895</v>
      </c>
      <c r="BC49" s="28">
        <v>38171</v>
      </c>
      <c r="BD49" s="28">
        <v>66969</v>
      </c>
      <c r="BE49" s="28">
        <v>38307</v>
      </c>
      <c r="BF49" s="28">
        <v>3733</v>
      </c>
      <c r="BG49" s="28">
        <v>9087</v>
      </c>
      <c r="BH49" s="28">
        <v>7850</v>
      </c>
      <c r="BI49" s="28">
        <v>9983</v>
      </c>
      <c r="BJ49" s="29">
        <v>35764</v>
      </c>
      <c r="BK49" s="28">
        <v>123583</v>
      </c>
      <c r="BL49" s="28">
        <v>49018</v>
      </c>
      <c r="BM49" s="28">
        <v>39611</v>
      </c>
      <c r="BN49" s="28">
        <v>15976</v>
      </c>
      <c r="BO49" s="28">
        <v>46913</v>
      </c>
      <c r="BP49" s="28">
        <v>19770</v>
      </c>
      <c r="BQ49" s="28">
        <v>33667</v>
      </c>
      <c r="BR49" s="28">
        <v>2265</v>
      </c>
      <c r="BS49" s="28">
        <v>2092</v>
      </c>
      <c r="BT49" s="28">
        <v>10925</v>
      </c>
      <c r="BU49" s="28">
        <v>5352</v>
      </c>
      <c r="BV49" s="28">
        <v>64380</v>
      </c>
      <c r="BW49" s="27">
        <v>53128</v>
      </c>
      <c r="BX49" s="28">
        <v>20425</v>
      </c>
      <c r="BY49" s="28">
        <v>15307</v>
      </c>
      <c r="BZ49" s="28">
        <v>2993</v>
      </c>
      <c r="CA49" s="28">
        <v>6099</v>
      </c>
      <c r="CB49" s="28">
        <v>21717</v>
      </c>
      <c r="CC49" s="28">
        <v>6714</v>
      </c>
      <c r="CD49" s="28">
        <v>8522</v>
      </c>
      <c r="CE49" s="28">
        <v>1663</v>
      </c>
      <c r="CF49" s="28">
        <v>1373</v>
      </c>
      <c r="CG49" s="28">
        <v>366</v>
      </c>
      <c r="CH49" s="29">
        <v>65323</v>
      </c>
      <c r="CI49" s="28">
        <v>62000</v>
      </c>
      <c r="CJ49" s="28">
        <v>73754</v>
      </c>
      <c r="CK49" s="28">
        <v>42800.58</v>
      </c>
      <c r="CL49" s="28">
        <v>46757</v>
      </c>
      <c r="CM49" s="28">
        <v>28624.97</v>
      </c>
      <c r="CN49" s="28">
        <v>8120</v>
      </c>
      <c r="CO49" s="28">
        <v>1809.54</v>
      </c>
      <c r="CP49" s="28">
        <v>678.99</v>
      </c>
      <c r="CQ49" s="28">
        <v>2047.69</v>
      </c>
      <c r="CR49" s="28">
        <v>449.49</v>
      </c>
      <c r="CS49" s="28" t="s">
        <v>2</v>
      </c>
      <c r="CT49" s="28">
        <v>124.39</v>
      </c>
      <c r="CU49" s="30" t="s">
        <v>2</v>
      </c>
      <c r="CV49" s="31">
        <v>66079</v>
      </c>
      <c r="CW49" s="31">
        <v>93240</v>
      </c>
      <c r="CX49" s="31">
        <v>1326</v>
      </c>
      <c r="CY49" s="31">
        <v>3207</v>
      </c>
      <c r="CZ49" s="31">
        <v>16440</v>
      </c>
      <c r="DA49" s="31">
        <v>103390</v>
      </c>
      <c r="DB49" s="31">
        <v>9333</v>
      </c>
      <c r="DC49" s="31">
        <v>137</v>
      </c>
      <c r="DD49" s="31" t="s">
        <v>2</v>
      </c>
      <c r="DE49" s="31">
        <v>3420</v>
      </c>
      <c r="DF49" s="31">
        <v>4626</v>
      </c>
      <c r="DG49" s="30" t="s">
        <v>2</v>
      </c>
      <c r="DH49" s="31">
        <v>43755</v>
      </c>
      <c r="DI49" s="31">
        <v>29577</v>
      </c>
      <c r="DJ49" s="31">
        <v>22546</v>
      </c>
      <c r="DK49" s="31">
        <v>1195</v>
      </c>
      <c r="DL49" s="31">
        <v>1427</v>
      </c>
      <c r="DM49" s="31">
        <v>20485</v>
      </c>
      <c r="DN49" s="31">
        <v>11107</v>
      </c>
      <c r="DO49" s="31" t="s">
        <v>2</v>
      </c>
      <c r="DP49" s="31" t="s">
        <v>2</v>
      </c>
      <c r="DQ49" s="31" t="s">
        <v>2</v>
      </c>
      <c r="DR49" s="31">
        <v>781</v>
      </c>
      <c r="DS49" s="30">
        <v>781</v>
      </c>
      <c r="DT49" s="31">
        <v>420</v>
      </c>
      <c r="DU49" s="31" t="s">
        <v>2</v>
      </c>
      <c r="DV49" s="31">
        <v>4</v>
      </c>
      <c r="DW49" s="31" t="s">
        <v>2</v>
      </c>
      <c r="DX49" s="31">
        <v>14153</v>
      </c>
      <c r="DY49" s="31">
        <v>64333</v>
      </c>
      <c r="DZ49" s="31">
        <v>42517</v>
      </c>
      <c r="EA49" s="31">
        <v>148</v>
      </c>
      <c r="EB49" s="31">
        <v>298</v>
      </c>
      <c r="EC49" s="31">
        <v>10337</v>
      </c>
      <c r="ED49" s="31" t="s">
        <v>2</v>
      </c>
      <c r="EE49" s="30" t="s">
        <v>2</v>
      </c>
      <c r="EF49" s="31" t="s">
        <v>2</v>
      </c>
      <c r="EG49" s="31">
        <v>10053</v>
      </c>
      <c r="EH49" s="31">
        <v>70166.69</v>
      </c>
      <c r="EI49" s="31">
        <v>43572.4</v>
      </c>
      <c r="EJ49" s="31">
        <v>14895.01</v>
      </c>
      <c r="EK49" s="31">
        <v>8057</v>
      </c>
      <c r="EL49" s="31" t="s">
        <v>2</v>
      </c>
      <c r="EM49" s="31" t="s">
        <v>2</v>
      </c>
      <c r="EN49" s="31" t="s">
        <v>2</v>
      </c>
      <c r="EO49" s="31" t="s">
        <v>2</v>
      </c>
      <c r="EP49" s="31" t="s">
        <v>2</v>
      </c>
      <c r="EQ49" s="30" t="s">
        <v>2</v>
      </c>
      <c r="ER49" s="31" t="s">
        <v>2</v>
      </c>
      <c r="ES49" s="31">
        <v>7850.17</v>
      </c>
      <c r="ET49" s="31">
        <v>3367.6</v>
      </c>
      <c r="EU49" s="31">
        <v>42348.05</v>
      </c>
      <c r="EV49" s="31">
        <v>71954.03</v>
      </c>
      <c r="EW49" s="31">
        <v>13399</v>
      </c>
      <c r="EX49" s="31">
        <v>3768</v>
      </c>
      <c r="EY49" s="31" t="s">
        <v>2</v>
      </c>
      <c r="EZ49" s="31">
        <v>502</v>
      </c>
      <c r="FA49" s="31" t="s">
        <v>2</v>
      </c>
      <c r="FB49" s="31" t="s">
        <v>2</v>
      </c>
      <c r="FC49" s="30" t="s">
        <v>2</v>
      </c>
      <c r="FD49" s="31">
        <v>129</v>
      </c>
      <c r="FE49" s="31" t="s">
        <v>2</v>
      </c>
      <c r="FF49" s="31">
        <v>6092</v>
      </c>
      <c r="FG49" s="31">
        <v>25873</v>
      </c>
      <c r="FH49" s="31">
        <v>31598</v>
      </c>
      <c r="FI49" s="31" t="s">
        <v>2</v>
      </c>
      <c r="FJ49" s="31">
        <v>474</v>
      </c>
      <c r="FK49" s="31" t="s">
        <v>2</v>
      </c>
      <c r="FL49" s="31" t="s">
        <v>2</v>
      </c>
      <c r="FM49" s="31" t="s">
        <v>2</v>
      </c>
      <c r="FN49" s="32" t="s">
        <v>2</v>
      </c>
      <c r="FO49" s="31">
        <v>2629.32</v>
      </c>
      <c r="FP49" s="31">
        <v>7591.15</v>
      </c>
      <c r="FQ49" s="31">
        <v>17905.48</v>
      </c>
      <c r="FR49" s="31">
        <v>17125.7</v>
      </c>
      <c r="FS49" s="31">
        <v>1417.27</v>
      </c>
      <c r="FT49" s="31">
        <v>1305.18</v>
      </c>
      <c r="FU49" s="31">
        <v>2731.26</v>
      </c>
      <c r="FV49" s="31">
        <v>1220.02</v>
      </c>
      <c r="FW49" s="31" t="s">
        <v>2</v>
      </c>
      <c r="FX49" s="31"/>
      <c r="FY49" s="31"/>
      <c r="FZ49" s="31" t="s">
        <v>2</v>
      </c>
      <c r="GA49" s="30">
        <v>1252.6400000000001</v>
      </c>
      <c r="GB49" s="31">
        <v>25716.82</v>
      </c>
      <c r="GC49" s="31">
        <v>7422.59</v>
      </c>
      <c r="GD49" s="31">
        <v>1185.68</v>
      </c>
      <c r="GE49" s="31" t="s">
        <v>2</v>
      </c>
      <c r="GF49" s="31">
        <v>4636.37</v>
      </c>
      <c r="GG49" s="31">
        <v>8453</v>
      </c>
      <c r="GH49" s="31" t="s">
        <v>2</v>
      </c>
      <c r="GI49" s="31" t="s">
        <v>2</v>
      </c>
      <c r="GJ49" s="31" t="s">
        <v>2</v>
      </c>
      <c r="GK49" s="77" t="s">
        <v>2</v>
      </c>
      <c r="GL49" s="79">
        <v>0</v>
      </c>
      <c r="GM49" s="82"/>
      <c r="GN49" s="77"/>
      <c r="GO49" s="77" t="s">
        <v>2</v>
      </c>
      <c r="GP49" s="31" t="s">
        <v>2</v>
      </c>
      <c r="GQ49" s="31" t="s">
        <v>2</v>
      </c>
      <c r="GR49" s="31">
        <v>5899.19</v>
      </c>
      <c r="GS49" s="31" t="s">
        <v>2</v>
      </c>
      <c r="GT49" s="31"/>
      <c r="GU49" s="31" t="s">
        <v>2</v>
      </c>
      <c r="GV49" s="31" t="s">
        <v>2</v>
      </c>
      <c r="GW49" s="31" t="s">
        <v>2</v>
      </c>
      <c r="GX49" s="31" t="s">
        <v>2</v>
      </c>
      <c r="GY49" s="30" t="s">
        <v>2</v>
      </c>
      <c r="GZ49" s="31" t="s">
        <v>2</v>
      </c>
      <c r="HA49" s="31" t="s">
        <v>2</v>
      </c>
      <c r="HB49" s="31" t="s">
        <v>2</v>
      </c>
      <c r="HC49" s="31" t="s">
        <v>2</v>
      </c>
      <c r="HD49" s="31" t="s">
        <v>2</v>
      </c>
      <c r="HE49" s="31" t="s">
        <v>2</v>
      </c>
      <c r="HF49" s="31" t="s">
        <v>2</v>
      </c>
      <c r="HG49" s="31" t="s">
        <v>2</v>
      </c>
      <c r="HH49" s="31" t="s">
        <v>2</v>
      </c>
      <c r="HI49" s="31" t="s">
        <v>2</v>
      </c>
      <c r="HJ49" s="31" t="s">
        <v>2</v>
      </c>
      <c r="HK49" s="30" t="s">
        <v>2</v>
      </c>
      <c r="HL49" s="31">
        <v>2642.78</v>
      </c>
      <c r="HM49" s="31">
        <v>10782.8</v>
      </c>
      <c r="HN49" s="31">
        <v>5924.77</v>
      </c>
      <c r="HO49" s="31">
        <v>3024.87</v>
      </c>
      <c r="HP49" s="31">
        <v>7536.41</v>
      </c>
      <c r="HQ49" s="31">
        <v>4968.16</v>
      </c>
      <c r="HR49" s="31">
        <v>240.14</v>
      </c>
      <c r="HS49" s="31" t="s">
        <v>2</v>
      </c>
      <c r="HT49" s="31" t="s">
        <v>2</v>
      </c>
      <c r="HU49" s="31" t="s">
        <v>2</v>
      </c>
      <c r="HV49" s="31">
        <v>10951.02</v>
      </c>
      <c r="HW49" s="30">
        <v>4557.8599999999997</v>
      </c>
      <c r="HX49" s="31">
        <v>3880.86</v>
      </c>
      <c r="HY49" s="31">
        <v>7738.64</v>
      </c>
      <c r="HZ49" s="31">
        <v>5717.46</v>
      </c>
      <c r="IA49" s="31">
        <v>12974.68</v>
      </c>
      <c r="IB49" s="31">
        <v>8360.89</v>
      </c>
      <c r="IC49" s="31">
        <v>6574.47</v>
      </c>
      <c r="ID49" s="31">
        <v>8163.19</v>
      </c>
      <c r="IE49" s="31">
        <v>230.5</v>
      </c>
      <c r="IF49" s="31" t="s">
        <v>2</v>
      </c>
      <c r="IG49" s="31" t="s">
        <v>2</v>
      </c>
      <c r="IH49" s="31" t="s">
        <v>2</v>
      </c>
      <c r="II49" s="30">
        <v>3533.7</v>
      </c>
      <c r="IJ49" s="31">
        <v>1552.38</v>
      </c>
      <c r="IK49" s="31" t="s">
        <v>2</v>
      </c>
      <c r="IL49" s="31">
        <v>3158.92</v>
      </c>
      <c r="IM49" s="31">
        <v>2351.4499999999998</v>
      </c>
      <c r="IN49" s="31" t="s">
        <v>2</v>
      </c>
      <c r="IO49" s="31" t="s">
        <v>2</v>
      </c>
      <c r="IP49" s="31" t="s">
        <v>2</v>
      </c>
      <c r="IQ49" s="31" t="s">
        <v>2</v>
      </c>
      <c r="IR49" s="31" t="s">
        <v>2</v>
      </c>
      <c r="IS49" s="31" t="s">
        <v>2</v>
      </c>
      <c r="IT49" s="31" t="s">
        <v>2</v>
      </c>
      <c r="IU49" s="30" t="s">
        <v>2</v>
      </c>
      <c r="IV49" s="31" t="s">
        <v>2</v>
      </c>
      <c r="IW49" s="31" t="s">
        <v>2</v>
      </c>
      <c r="IX49" s="31" t="s">
        <v>2</v>
      </c>
      <c r="IY49" s="31" t="s">
        <v>2</v>
      </c>
      <c r="IZ49" s="31">
        <v>2315.3200000000002</v>
      </c>
      <c r="JA49" s="31">
        <v>5827.34</v>
      </c>
      <c r="JB49" s="31">
        <v>17.23</v>
      </c>
      <c r="JC49" s="31"/>
      <c r="JD49" s="31" t="s">
        <v>2</v>
      </c>
      <c r="JE49" s="31" t="s">
        <v>2</v>
      </c>
      <c r="JF49" s="31">
        <v>483.84</v>
      </c>
      <c r="JG49" s="72" t="s">
        <v>26</v>
      </c>
      <c r="JI49" s="63"/>
      <c r="JJ49" s="63"/>
      <c r="JK49" s="64"/>
      <c r="JL49" s="63"/>
    </row>
    <row r="50" spans="2:272" x14ac:dyDescent="0.2">
      <c r="B50" s="16" t="s">
        <v>51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7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9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7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9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7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9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30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0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0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0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0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0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2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0">
        <v>832.2</v>
      </c>
      <c r="GB50" s="31">
        <v>19606.09</v>
      </c>
      <c r="GC50" s="31">
        <v>9053.84</v>
      </c>
      <c r="GD50" s="31">
        <v>1987.7</v>
      </c>
      <c r="GE50" s="31">
        <v>3367.38</v>
      </c>
      <c r="GF50" s="31">
        <v>19599.849999999999</v>
      </c>
      <c r="GG50" s="31">
        <v>14309</v>
      </c>
      <c r="GH50" s="31">
        <v>755.32</v>
      </c>
      <c r="GI50" s="31" t="s">
        <v>2</v>
      </c>
      <c r="GJ50" s="31">
        <v>5510</v>
      </c>
      <c r="GK50" s="77">
        <v>9009.85</v>
      </c>
      <c r="GL50" s="79">
        <v>0</v>
      </c>
      <c r="GM50" s="82">
        <v>19580.36</v>
      </c>
      <c r="GN50" s="77">
        <v>8329.67</v>
      </c>
      <c r="GO50" s="77" t="s">
        <v>2</v>
      </c>
      <c r="GP50" s="31" t="s">
        <v>2</v>
      </c>
      <c r="GQ50" s="31" t="s">
        <v>2</v>
      </c>
      <c r="GR50" s="31">
        <v>15689.74</v>
      </c>
      <c r="GS50" s="31" t="s">
        <v>2</v>
      </c>
      <c r="GT50" s="31">
        <v>2419.9899999999998</v>
      </c>
      <c r="GU50" s="31" t="s">
        <v>2</v>
      </c>
      <c r="GV50" s="31" t="s">
        <v>2</v>
      </c>
      <c r="GW50" s="31" t="s">
        <v>2</v>
      </c>
      <c r="GX50" s="31" t="s">
        <v>2</v>
      </c>
      <c r="GY50" s="30" t="s">
        <v>2</v>
      </c>
      <c r="GZ50" s="31" t="s">
        <v>2</v>
      </c>
      <c r="HA50" s="31" t="s">
        <v>2</v>
      </c>
      <c r="HB50" s="31" t="s">
        <v>2</v>
      </c>
      <c r="HC50" s="31" t="s">
        <v>2</v>
      </c>
      <c r="HD50" s="31" t="s">
        <v>2</v>
      </c>
      <c r="HE50" s="31" t="s">
        <v>2</v>
      </c>
      <c r="HF50" s="31" t="s">
        <v>2</v>
      </c>
      <c r="HG50" s="31" t="s">
        <v>2</v>
      </c>
      <c r="HH50" s="31" t="s">
        <v>2</v>
      </c>
      <c r="HI50" s="31" t="s">
        <v>2</v>
      </c>
      <c r="HJ50" s="31" t="s">
        <v>2</v>
      </c>
      <c r="HK50" s="30" t="s">
        <v>2</v>
      </c>
      <c r="HL50" s="31">
        <v>8654.16</v>
      </c>
      <c r="HM50" s="31">
        <v>21805.7</v>
      </c>
      <c r="HN50" s="31">
        <v>17582.41</v>
      </c>
      <c r="HO50" s="31">
        <v>1650.72</v>
      </c>
      <c r="HP50" s="31">
        <v>18222.38</v>
      </c>
      <c r="HQ50" s="31">
        <v>10674.82</v>
      </c>
      <c r="HR50" s="31">
        <v>1917.53</v>
      </c>
      <c r="HS50" s="31">
        <v>42</v>
      </c>
      <c r="HT50" s="31">
        <v>405.76</v>
      </c>
      <c r="HU50" s="31">
        <v>8076.02</v>
      </c>
      <c r="HV50" s="31">
        <v>24732.15</v>
      </c>
      <c r="HW50" s="30">
        <v>4849.41</v>
      </c>
      <c r="HX50" s="31">
        <v>6844.55</v>
      </c>
      <c r="HY50" s="31">
        <v>14325.15</v>
      </c>
      <c r="HZ50" s="31">
        <v>12518.04</v>
      </c>
      <c r="IA50" s="31">
        <v>13565.78</v>
      </c>
      <c r="IB50" s="31">
        <v>16027.14</v>
      </c>
      <c r="IC50" s="31">
        <v>12369.41</v>
      </c>
      <c r="ID50" s="31">
        <v>3844.99</v>
      </c>
      <c r="IE50" s="31" t="s">
        <v>2</v>
      </c>
      <c r="IF50" s="31" t="s">
        <v>2</v>
      </c>
      <c r="IG50" s="31" t="s">
        <v>2</v>
      </c>
      <c r="IH50" s="31" t="s">
        <v>2</v>
      </c>
      <c r="II50" s="30">
        <v>3729.38</v>
      </c>
      <c r="IJ50" s="31">
        <v>2008.15</v>
      </c>
      <c r="IK50" s="31" t="s">
        <v>2</v>
      </c>
      <c r="IL50" s="31">
        <v>3285.52</v>
      </c>
      <c r="IM50" s="31">
        <v>3477.08</v>
      </c>
      <c r="IN50" s="31">
        <v>88.89</v>
      </c>
      <c r="IO50" s="31" t="s">
        <v>2</v>
      </c>
      <c r="IP50" s="31">
        <v>11.73</v>
      </c>
      <c r="IQ50" s="31" t="s">
        <v>2</v>
      </c>
      <c r="IR50" s="31" t="s">
        <v>2</v>
      </c>
      <c r="IS50" s="31" t="s">
        <v>2</v>
      </c>
      <c r="IT50" s="31" t="s">
        <v>2</v>
      </c>
      <c r="IU50" s="30" t="s">
        <v>2</v>
      </c>
      <c r="IV50" s="31" t="s">
        <v>2</v>
      </c>
      <c r="IW50" s="31">
        <v>77.5</v>
      </c>
      <c r="IX50" s="31" t="s">
        <v>2</v>
      </c>
      <c r="IY50" s="31">
        <v>3131.41</v>
      </c>
      <c r="IZ50" s="31">
        <v>16523.16</v>
      </c>
      <c r="JA50" s="31">
        <v>5345.31</v>
      </c>
      <c r="JB50" s="31" t="s">
        <v>2</v>
      </c>
      <c r="JC50" s="31" t="s">
        <v>2</v>
      </c>
      <c r="JD50" s="31" t="s">
        <v>2</v>
      </c>
      <c r="JE50" s="31">
        <v>163.41999999999999</v>
      </c>
      <c r="JF50" s="31">
        <v>7645.56</v>
      </c>
      <c r="JG50" s="72" t="s">
        <v>51</v>
      </c>
      <c r="JI50" s="63"/>
      <c r="JJ50" s="63"/>
      <c r="JK50" s="64"/>
      <c r="JL50" s="63"/>
    </row>
    <row r="51" spans="2:272" ht="10.5" customHeight="1" x14ac:dyDescent="0.2">
      <c r="B51" s="16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6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7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9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7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9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7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9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30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0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0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0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0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0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2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0"/>
      <c r="GB51" s="31"/>
      <c r="GC51" s="31"/>
      <c r="GD51" s="31"/>
      <c r="GE51" s="31"/>
      <c r="GF51" s="31"/>
      <c r="GG51" s="31"/>
      <c r="GH51" s="31"/>
      <c r="GI51" s="31"/>
      <c r="GJ51" s="31"/>
      <c r="GK51" s="77"/>
      <c r="GL51" s="79"/>
      <c r="GM51" s="82"/>
      <c r="GN51" s="77"/>
      <c r="GO51" s="77"/>
      <c r="GP51" s="31"/>
      <c r="GQ51" s="31"/>
      <c r="GR51" s="31"/>
      <c r="GS51" s="31"/>
      <c r="GT51" s="31"/>
      <c r="GU51" s="31"/>
      <c r="GV51" s="31"/>
      <c r="GW51" s="31"/>
      <c r="GX51" s="31"/>
      <c r="GY51" s="30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0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0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0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0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72"/>
    </row>
    <row r="52" spans="2:272" x14ac:dyDescent="0.2">
      <c r="B52" s="54" t="s">
        <v>0</v>
      </c>
      <c r="C52" s="48">
        <f t="shared" ref="C52:AH52" si="97">C7+C13+C18+C27+C36+C40+C48</f>
        <v>39687</v>
      </c>
      <c r="D52" s="49">
        <f t="shared" si="97"/>
        <v>80924</v>
      </c>
      <c r="E52" s="49">
        <f t="shared" si="97"/>
        <v>66732</v>
      </c>
      <c r="F52" s="49">
        <f t="shared" si="97"/>
        <v>1281712</v>
      </c>
      <c r="G52" s="49">
        <f t="shared" si="97"/>
        <v>1088905</v>
      </c>
      <c r="H52" s="49">
        <f t="shared" si="97"/>
        <v>579464</v>
      </c>
      <c r="I52" s="49">
        <f t="shared" si="97"/>
        <v>280872</v>
      </c>
      <c r="J52" s="49">
        <f t="shared" si="97"/>
        <v>970</v>
      </c>
      <c r="K52" s="49">
        <f t="shared" si="97"/>
        <v>4919</v>
      </c>
      <c r="L52" s="49">
        <f t="shared" si="97"/>
        <v>628934</v>
      </c>
      <c r="M52" s="49">
        <f t="shared" si="97"/>
        <v>1082123</v>
      </c>
      <c r="N52" s="50">
        <f t="shared" si="97"/>
        <v>200269</v>
      </c>
      <c r="O52" s="49">
        <f t="shared" si="97"/>
        <v>259217</v>
      </c>
      <c r="P52" s="49">
        <f t="shared" si="97"/>
        <v>128336</v>
      </c>
      <c r="Q52" s="49">
        <f t="shared" si="97"/>
        <v>255520</v>
      </c>
      <c r="R52" s="49">
        <f t="shared" si="97"/>
        <v>1353133</v>
      </c>
      <c r="S52" s="49">
        <f t="shared" si="97"/>
        <v>1792095</v>
      </c>
      <c r="T52" s="49">
        <f t="shared" si="97"/>
        <v>1307427</v>
      </c>
      <c r="U52" s="49">
        <f t="shared" si="97"/>
        <v>975908</v>
      </c>
      <c r="V52" s="49">
        <f t="shared" si="97"/>
        <v>837</v>
      </c>
      <c r="W52" s="49">
        <f t="shared" si="97"/>
        <v>6247</v>
      </c>
      <c r="X52" s="49">
        <f t="shared" si="97"/>
        <v>431383</v>
      </c>
      <c r="Y52" s="49">
        <f t="shared" si="97"/>
        <v>1466017</v>
      </c>
      <c r="Z52" s="49">
        <f t="shared" si="97"/>
        <v>821015</v>
      </c>
      <c r="AA52" s="51">
        <f t="shared" si="97"/>
        <v>222268</v>
      </c>
      <c r="AB52" s="52">
        <f t="shared" si="97"/>
        <v>154726</v>
      </c>
      <c r="AC52" s="52">
        <f t="shared" si="97"/>
        <v>179266</v>
      </c>
      <c r="AD52" s="52">
        <f t="shared" si="97"/>
        <v>1472857</v>
      </c>
      <c r="AE52" s="52">
        <f t="shared" si="97"/>
        <v>2068707</v>
      </c>
      <c r="AF52" s="52">
        <f t="shared" si="97"/>
        <v>1080785</v>
      </c>
      <c r="AG52" s="52">
        <f t="shared" si="97"/>
        <v>742190</v>
      </c>
      <c r="AH52" s="52">
        <f t="shared" si="97"/>
        <v>15090</v>
      </c>
      <c r="AI52" s="52">
        <f t="shared" ref="AI52:BN52" si="98">AI7+AI13+AI18+AI27+AI36+AI40+AI48</f>
        <v>6550</v>
      </c>
      <c r="AJ52" s="52">
        <f t="shared" si="98"/>
        <v>450</v>
      </c>
      <c r="AK52" s="52">
        <f t="shared" si="98"/>
        <v>2459418</v>
      </c>
      <c r="AL52" s="53">
        <f t="shared" si="98"/>
        <v>226089</v>
      </c>
      <c r="AM52" s="52">
        <f t="shared" si="98"/>
        <v>259860</v>
      </c>
      <c r="AN52" s="52">
        <f t="shared" si="98"/>
        <v>136546</v>
      </c>
      <c r="AO52" s="52">
        <f t="shared" si="98"/>
        <v>406911</v>
      </c>
      <c r="AP52" s="52">
        <f t="shared" si="98"/>
        <v>480299</v>
      </c>
      <c r="AQ52" s="52">
        <f t="shared" si="98"/>
        <v>1247320</v>
      </c>
      <c r="AR52" s="52">
        <f t="shared" si="98"/>
        <v>1156552</v>
      </c>
      <c r="AS52" s="52">
        <f t="shared" si="98"/>
        <v>122943</v>
      </c>
      <c r="AT52" s="52">
        <f t="shared" si="98"/>
        <v>8388</v>
      </c>
      <c r="AU52" s="52">
        <f t="shared" si="98"/>
        <v>10621</v>
      </c>
      <c r="AV52" s="52">
        <f t="shared" si="98"/>
        <v>21658</v>
      </c>
      <c r="AW52" s="52">
        <f t="shared" si="98"/>
        <v>1080042</v>
      </c>
      <c r="AX52" s="52">
        <f t="shared" si="98"/>
        <v>960698</v>
      </c>
      <c r="AY52" s="51">
        <f t="shared" si="98"/>
        <v>193136</v>
      </c>
      <c r="AZ52" s="52">
        <f t="shared" si="98"/>
        <v>132463</v>
      </c>
      <c r="BA52" s="52">
        <f t="shared" si="98"/>
        <v>121058</v>
      </c>
      <c r="BB52" s="52">
        <f t="shared" si="98"/>
        <v>657456</v>
      </c>
      <c r="BC52" s="52">
        <f t="shared" si="98"/>
        <v>1426271</v>
      </c>
      <c r="BD52" s="52">
        <f t="shared" si="98"/>
        <v>1237393</v>
      </c>
      <c r="BE52" s="52">
        <f t="shared" si="98"/>
        <v>77105</v>
      </c>
      <c r="BF52" s="52">
        <f t="shared" si="98"/>
        <v>3852</v>
      </c>
      <c r="BG52" s="52">
        <f t="shared" si="98"/>
        <v>10446</v>
      </c>
      <c r="BH52" s="52">
        <f t="shared" si="98"/>
        <v>13611</v>
      </c>
      <c r="BI52" s="52">
        <f t="shared" si="98"/>
        <v>1280720</v>
      </c>
      <c r="BJ52" s="53">
        <f t="shared" si="98"/>
        <v>931202</v>
      </c>
      <c r="BK52" s="52">
        <f t="shared" si="98"/>
        <v>145394</v>
      </c>
      <c r="BL52" s="52">
        <f t="shared" si="98"/>
        <v>80213</v>
      </c>
      <c r="BM52" s="52">
        <f t="shared" si="98"/>
        <v>169295</v>
      </c>
      <c r="BN52" s="52">
        <f t="shared" si="98"/>
        <v>1325053</v>
      </c>
      <c r="BO52" s="52">
        <f t="shared" ref="BO52:CT52" si="99">BO7+BO13+BO18+BO27+BO36+BO40+BO48</f>
        <v>808072</v>
      </c>
      <c r="BP52" s="52">
        <f t="shared" si="99"/>
        <v>1279836</v>
      </c>
      <c r="BQ52" s="52">
        <f t="shared" si="99"/>
        <v>101420</v>
      </c>
      <c r="BR52" s="52">
        <f t="shared" si="99"/>
        <v>2782</v>
      </c>
      <c r="BS52" s="52">
        <f t="shared" si="99"/>
        <v>2092</v>
      </c>
      <c r="BT52" s="52">
        <f t="shared" si="99"/>
        <v>51450</v>
      </c>
      <c r="BU52" s="52">
        <f t="shared" si="99"/>
        <v>1107324</v>
      </c>
      <c r="BV52" s="52">
        <f t="shared" si="99"/>
        <v>1086456</v>
      </c>
      <c r="BW52" s="51">
        <f t="shared" si="99"/>
        <v>91624</v>
      </c>
      <c r="BX52" s="52">
        <f t="shared" si="99"/>
        <v>29420</v>
      </c>
      <c r="BY52" s="52">
        <f t="shared" si="99"/>
        <v>16980</v>
      </c>
      <c r="BZ52" s="52">
        <f t="shared" si="99"/>
        <v>821602</v>
      </c>
      <c r="CA52" s="52">
        <f t="shared" si="99"/>
        <v>1843425</v>
      </c>
      <c r="CB52" s="52">
        <f t="shared" si="99"/>
        <v>784589</v>
      </c>
      <c r="CC52" s="52">
        <f t="shared" si="99"/>
        <v>143631</v>
      </c>
      <c r="CD52" s="52">
        <f t="shared" si="99"/>
        <v>13086</v>
      </c>
      <c r="CE52" s="52">
        <f t="shared" si="99"/>
        <v>2640</v>
      </c>
      <c r="CF52" s="52">
        <f t="shared" si="99"/>
        <v>8177</v>
      </c>
      <c r="CG52" s="52">
        <f t="shared" si="99"/>
        <v>1138240</v>
      </c>
      <c r="CH52" s="53">
        <f t="shared" si="99"/>
        <v>935222</v>
      </c>
      <c r="CI52" s="52">
        <f t="shared" si="99"/>
        <v>220684.53</v>
      </c>
      <c r="CJ52" s="52">
        <f t="shared" si="99"/>
        <v>76515.990000000005</v>
      </c>
      <c r="CK52" s="52">
        <f t="shared" si="99"/>
        <v>44060.240000000005</v>
      </c>
      <c r="CL52" s="52">
        <f t="shared" si="99"/>
        <v>50224.76</v>
      </c>
      <c r="CM52" s="52">
        <f t="shared" si="99"/>
        <v>1105191.33</v>
      </c>
      <c r="CN52" s="52">
        <f t="shared" si="99"/>
        <v>1148213.3400000001</v>
      </c>
      <c r="CO52" s="52">
        <f t="shared" si="99"/>
        <v>303385.56499999994</v>
      </c>
      <c r="CP52" s="52">
        <f t="shared" si="99"/>
        <v>1387.5900000000001</v>
      </c>
      <c r="CQ52" s="52">
        <f t="shared" si="99"/>
        <v>2661.9300000000003</v>
      </c>
      <c r="CR52" s="52">
        <f t="shared" si="99"/>
        <v>1653.02</v>
      </c>
      <c r="CS52" s="52">
        <f t="shared" si="99"/>
        <v>234247.92500000002</v>
      </c>
      <c r="CT52" s="52">
        <f t="shared" si="99"/>
        <v>142172.43000000002</v>
      </c>
      <c r="CU52" s="51">
        <f t="shared" ref="CU52:DZ52" si="100">CU7+CU13+CU18+CU27+CU36+CU40+CU48</f>
        <v>410182</v>
      </c>
      <c r="CV52" s="52">
        <f t="shared" si="100"/>
        <v>145553</v>
      </c>
      <c r="CW52" s="52">
        <f t="shared" si="100"/>
        <v>228896</v>
      </c>
      <c r="CX52" s="52">
        <f t="shared" si="100"/>
        <v>1682750</v>
      </c>
      <c r="CY52" s="52">
        <f t="shared" si="100"/>
        <v>1109114</v>
      </c>
      <c r="CZ52" s="52">
        <f t="shared" si="100"/>
        <v>706551</v>
      </c>
      <c r="DA52" s="52">
        <f t="shared" si="100"/>
        <v>466692</v>
      </c>
      <c r="DB52" s="52">
        <f t="shared" si="100"/>
        <v>27267</v>
      </c>
      <c r="DC52" s="52">
        <f t="shared" si="100"/>
        <v>1149</v>
      </c>
      <c r="DD52" s="52">
        <f t="shared" si="100"/>
        <v>775</v>
      </c>
      <c r="DE52" s="52">
        <f t="shared" si="100"/>
        <v>514127</v>
      </c>
      <c r="DF52" s="52">
        <f t="shared" si="100"/>
        <v>1700995</v>
      </c>
      <c r="DG52" s="51">
        <f t="shared" si="100"/>
        <v>263053</v>
      </c>
      <c r="DH52" s="52">
        <f t="shared" si="100"/>
        <v>65356</v>
      </c>
      <c r="DI52" s="52">
        <f t="shared" si="100"/>
        <v>42986</v>
      </c>
      <c r="DJ52" s="52">
        <f t="shared" si="100"/>
        <v>129193</v>
      </c>
      <c r="DK52" s="52">
        <f t="shared" si="100"/>
        <v>1172618</v>
      </c>
      <c r="DL52" s="52">
        <f t="shared" si="100"/>
        <v>993573</v>
      </c>
      <c r="DM52" s="52">
        <f t="shared" si="100"/>
        <v>608065</v>
      </c>
      <c r="DN52" s="52">
        <f t="shared" si="100"/>
        <v>30218</v>
      </c>
      <c r="DO52" s="52">
        <f t="shared" si="100"/>
        <v>4540</v>
      </c>
      <c r="DP52" s="52">
        <f t="shared" si="100"/>
        <v>5127</v>
      </c>
      <c r="DQ52" s="52">
        <f t="shared" si="100"/>
        <v>95993</v>
      </c>
      <c r="DR52" s="52">
        <f t="shared" si="100"/>
        <v>282788</v>
      </c>
      <c r="DS52" s="51">
        <f t="shared" si="100"/>
        <v>391492</v>
      </c>
      <c r="DT52" s="52">
        <f t="shared" si="100"/>
        <v>981</v>
      </c>
      <c r="DU52" s="52">
        <f t="shared" si="100"/>
        <v>191</v>
      </c>
      <c r="DV52" s="52">
        <f t="shared" si="100"/>
        <v>847</v>
      </c>
      <c r="DW52" s="52">
        <f t="shared" si="100"/>
        <v>814888</v>
      </c>
      <c r="DX52" s="52">
        <f t="shared" si="100"/>
        <v>1054934</v>
      </c>
      <c r="DY52" s="52">
        <f t="shared" si="100"/>
        <v>291522</v>
      </c>
      <c r="DZ52" s="52">
        <f t="shared" si="100"/>
        <v>80350</v>
      </c>
      <c r="EA52" s="52">
        <f t="shared" ref="EA52:FF52" si="101">EA7+EA13+EA18+EA27+EA36+EA40+EA48</f>
        <v>10917</v>
      </c>
      <c r="EB52" s="52">
        <f t="shared" si="101"/>
        <v>5545</v>
      </c>
      <c r="EC52" s="52">
        <f t="shared" si="101"/>
        <v>1048520</v>
      </c>
      <c r="ED52" s="52">
        <f t="shared" si="101"/>
        <v>1053934</v>
      </c>
      <c r="EE52" s="51">
        <f t="shared" si="101"/>
        <v>224263.44</v>
      </c>
      <c r="EF52" s="52">
        <f t="shared" si="101"/>
        <v>187.63</v>
      </c>
      <c r="EG52" s="52">
        <f t="shared" si="101"/>
        <v>10505</v>
      </c>
      <c r="EH52" s="52">
        <f t="shared" si="101"/>
        <v>337460.13999999996</v>
      </c>
      <c r="EI52" s="52">
        <f t="shared" si="101"/>
        <v>675598.59000000008</v>
      </c>
      <c r="EJ52" s="52">
        <f t="shared" si="101"/>
        <v>591628.31000000006</v>
      </c>
      <c r="EK52" s="52">
        <f t="shared" si="101"/>
        <v>400350.98</v>
      </c>
      <c r="EL52" s="52">
        <f t="shared" si="101"/>
        <v>20427.97</v>
      </c>
      <c r="EM52" s="52">
        <f t="shared" si="101"/>
        <v>2587.3399999999997</v>
      </c>
      <c r="EN52" s="52">
        <f t="shared" si="101"/>
        <v>118.91</v>
      </c>
      <c r="EO52" s="52">
        <f t="shared" si="101"/>
        <v>280.25</v>
      </c>
      <c r="EP52" s="52">
        <f t="shared" si="101"/>
        <v>675.49</v>
      </c>
      <c r="EQ52" s="51">
        <f t="shared" si="101"/>
        <v>0</v>
      </c>
      <c r="ER52" s="52">
        <f t="shared" si="101"/>
        <v>0</v>
      </c>
      <c r="ES52" s="52">
        <f t="shared" si="101"/>
        <v>18148.11</v>
      </c>
      <c r="ET52" s="52">
        <f t="shared" si="101"/>
        <v>1375825.17</v>
      </c>
      <c r="EU52" s="52">
        <f t="shared" si="101"/>
        <v>937638.35</v>
      </c>
      <c r="EV52" s="52">
        <f t="shared" si="101"/>
        <v>334000.16000000003</v>
      </c>
      <c r="EW52" s="52">
        <f t="shared" si="101"/>
        <v>129846</v>
      </c>
      <c r="EX52" s="52">
        <f t="shared" si="101"/>
        <v>3982</v>
      </c>
      <c r="EY52" s="52">
        <f t="shared" si="101"/>
        <v>507</v>
      </c>
      <c r="EZ52" s="52">
        <f t="shared" si="101"/>
        <v>502</v>
      </c>
      <c r="FA52" s="52">
        <f t="shared" si="101"/>
        <v>301623</v>
      </c>
      <c r="FB52" s="52">
        <f t="shared" si="101"/>
        <v>514411</v>
      </c>
      <c r="FC52" s="21">
        <f t="shared" si="101"/>
        <v>266467</v>
      </c>
      <c r="FD52" s="22">
        <f t="shared" si="101"/>
        <v>207</v>
      </c>
      <c r="FE52" s="22">
        <f t="shared" si="101"/>
        <v>0</v>
      </c>
      <c r="FF52" s="22">
        <f t="shared" si="101"/>
        <v>19523</v>
      </c>
      <c r="FG52" s="22">
        <f t="shared" ref="FG52:FZ52" si="102">FG7+FG13+FG18+FG27+FG36+FG40+FG48</f>
        <v>63756</v>
      </c>
      <c r="FH52" s="22">
        <f t="shared" si="102"/>
        <v>369122</v>
      </c>
      <c r="FI52" s="22">
        <f t="shared" si="102"/>
        <v>618868</v>
      </c>
      <c r="FJ52" s="22">
        <f t="shared" si="102"/>
        <v>28266</v>
      </c>
      <c r="FK52" s="22">
        <f t="shared" si="102"/>
        <v>0</v>
      </c>
      <c r="FL52" s="22">
        <f t="shared" si="102"/>
        <v>0</v>
      </c>
      <c r="FM52" s="22">
        <f t="shared" si="102"/>
        <v>428601</v>
      </c>
      <c r="FN52" s="23">
        <f t="shared" si="102"/>
        <v>937921</v>
      </c>
      <c r="FO52" s="22">
        <f t="shared" si="102"/>
        <v>615683.42000000004</v>
      </c>
      <c r="FP52" s="22">
        <f t="shared" si="102"/>
        <v>33996.339999999997</v>
      </c>
      <c r="FQ52" s="22">
        <f t="shared" si="102"/>
        <v>59737.259999999995</v>
      </c>
      <c r="FR52" s="22">
        <f t="shared" si="102"/>
        <v>382659.74</v>
      </c>
      <c r="FS52" s="22">
        <f t="shared" si="102"/>
        <v>1215362.0599999998</v>
      </c>
      <c r="FT52" s="22">
        <f t="shared" si="102"/>
        <v>668465.29</v>
      </c>
      <c r="FU52" s="22">
        <f t="shared" si="102"/>
        <v>180938.30000000002</v>
      </c>
      <c r="FV52" s="22">
        <f t="shared" si="102"/>
        <v>1682.32</v>
      </c>
      <c r="FW52" s="22">
        <f t="shared" si="102"/>
        <v>57.85</v>
      </c>
      <c r="FX52" s="22">
        <f t="shared" si="102"/>
        <v>546.98</v>
      </c>
      <c r="FY52" s="22">
        <f t="shared" si="102"/>
        <v>6361.36</v>
      </c>
      <c r="FZ52" s="22">
        <f t="shared" si="102"/>
        <v>0</v>
      </c>
      <c r="GA52" s="21">
        <v>686332.72</v>
      </c>
      <c r="GB52" s="22">
        <v>74769.22</v>
      </c>
      <c r="GC52" s="22">
        <v>21319.34</v>
      </c>
      <c r="GD52" s="22">
        <v>1092607.77</v>
      </c>
      <c r="GE52" s="22">
        <v>1643985.4499999997</v>
      </c>
      <c r="GF52" s="22">
        <v>567344.26</v>
      </c>
      <c r="GG52" s="22">
        <v>60153</v>
      </c>
      <c r="GH52" s="22">
        <f>GH7+GH13+GH18+GH27+GH36+GH40+GH48</f>
        <v>1383</v>
      </c>
      <c r="GI52" s="22">
        <v>0</v>
      </c>
      <c r="GJ52" s="22">
        <f>GJ7+GJ13+GJ18+GJ27+GJ36+GJ40+GJ48</f>
        <v>5520</v>
      </c>
      <c r="GK52" s="76">
        <f>GK7+GK13+GK18+GK27+GK36+GK40+GK48</f>
        <v>866913.26</v>
      </c>
      <c r="GL52" s="78">
        <f>GL7+GL13+GL18+GL27+GL36+GL40+GL48</f>
        <v>1033596.41</v>
      </c>
      <c r="GM52" s="81">
        <v>301845.40000000002</v>
      </c>
      <c r="GN52" s="76">
        <f>GN7+GN13+GN18+GN27+GN36+GN40+GN48</f>
        <v>32904.71</v>
      </c>
      <c r="GO52" s="76">
        <f>GO7+GO13+GO18+GO27+GO36+GO40+GO48</f>
        <v>0</v>
      </c>
      <c r="GP52" s="22">
        <f>GP7+GP13+GP18+GP27+GP36+GP40+GP48</f>
        <v>110964.87000000001</v>
      </c>
      <c r="GQ52" s="22">
        <v>1049268.44</v>
      </c>
      <c r="GR52" s="22">
        <v>679153.55000000016</v>
      </c>
      <c r="GS52" s="22">
        <v>200052.64</v>
      </c>
      <c r="GT52" s="22">
        <v>3507.5199999999995</v>
      </c>
      <c r="GU52" s="22">
        <v>69.98</v>
      </c>
      <c r="GV52" s="22">
        <v>2102.3200000000002</v>
      </c>
      <c r="GW52" s="22">
        <v>701837.33000000007</v>
      </c>
      <c r="GX52" s="22">
        <v>297569.44</v>
      </c>
      <c r="GY52" s="21">
        <f>GY7+GY13+GY18+GY27+GY36+GY40+GY48</f>
        <v>5220.5</v>
      </c>
      <c r="GZ52" s="22">
        <f>GZ7+GZ13+GZ18+GZ27+GZ36+GZ40+GZ48</f>
        <v>0</v>
      </c>
      <c r="HA52" s="22">
        <v>0</v>
      </c>
      <c r="HB52" s="22">
        <v>0</v>
      </c>
      <c r="HC52" s="22">
        <f t="shared" ref="HC52:IH52" si="103">HC7+HC13+HC18+HC27+HC36+HC40+HC48</f>
        <v>553014.62999999989</v>
      </c>
      <c r="HD52" s="22">
        <f t="shared" si="103"/>
        <v>1330696.45</v>
      </c>
      <c r="HE52" s="22">
        <f t="shared" si="103"/>
        <v>489815.9</v>
      </c>
      <c r="HF52" s="22">
        <f t="shared" si="103"/>
        <v>262.56</v>
      </c>
      <c r="HG52" s="22">
        <f t="shared" si="103"/>
        <v>0</v>
      </c>
      <c r="HH52" s="22">
        <f t="shared" si="103"/>
        <v>0</v>
      </c>
      <c r="HI52" s="22">
        <f t="shared" si="103"/>
        <v>710078.6</v>
      </c>
      <c r="HJ52" s="22">
        <f t="shared" si="103"/>
        <v>1225469.5799999998</v>
      </c>
      <c r="HK52" s="21">
        <f t="shared" si="103"/>
        <v>516961.2900000001</v>
      </c>
      <c r="HL52" s="22">
        <f t="shared" si="103"/>
        <v>35529.24</v>
      </c>
      <c r="HM52" s="22">
        <f t="shared" si="103"/>
        <v>68083.520000000004</v>
      </c>
      <c r="HN52" s="22">
        <f t="shared" si="103"/>
        <v>304889.02999999997</v>
      </c>
      <c r="HO52" s="22">
        <f t="shared" si="103"/>
        <v>1324190.6200000001</v>
      </c>
      <c r="HP52" s="22">
        <f t="shared" si="103"/>
        <v>720025.98</v>
      </c>
      <c r="HQ52" s="22">
        <f t="shared" si="103"/>
        <v>197472.54000000004</v>
      </c>
      <c r="HR52" s="22">
        <f t="shared" si="103"/>
        <v>2530.9900000000002</v>
      </c>
      <c r="HS52" s="22">
        <f t="shared" si="103"/>
        <v>120.28</v>
      </c>
      <c r="HT52" s="22">
        <f t="shared" si="103"/>
        <v>1260.31</v>
      </c>
      <c r="HU52" s="22">
        <f t="shared" si="103"/>
        <v>917779.23</v>
      </c>
      <c r="HV52" s="22">
        <f t="shared" si="103"/>
        <v>1082072.0199999998</v>
      </c>
      <c r="HW52" s="21">
        <f t="shared" si="103"/>
        <v>111126.97</v>
      </c>
      <c r="HX52" s="22">
        <f t="shared" si="103"/>
        <v>41518.83</v>
      </c>
      <c r="HY52" s="22">
        <f t="shared" si="103"/>
        <v>37024.89</v>
      </c>
      <c r="HZ52" s="22">
        <f t="shared" si="103"/>
        <v>26113.78</v>
      </c>
      <c r="IA52" s="22">
        <f t="shared" si="103"/>
        <v>1069431.4099999999</v>
      </c>
      <c r="IB52" s="22">
        <f t="shared" si="103"/>
        <v>929291.24000000011</v>
      </c>
      <c r="IC52" s="22">
        <f>IC7+IC13+IC18+IC27+IC36+IC40+IC48</f>
        <v>438031.8299999999</v>
      </c>
      <c r="ID52" s="22">
        <f t="shared" si="103"/>
        <v>35295.360000000001</v>
      </c>
      <c r="IE52" s="22">
        <f>IE7+IE13+IE18+IE27+IE36+IE40+IE48</f>
        <v>953.49</v>
      </c>
      <c r="IF52" s="22">
        <f t="shared" si="103"/>
        <v>1098.58</v>
      </c>
      <c r="IG52" s="22">
        <f t="shared" si="103"/>
        <v>579335.1</v>
      </c>
      <c r="IH52" s="22">
        <f t="shared" si="103"/>
        <v>1039432.4199999999</v>
      </c>
      <c r="II52" s="21">
        <f t="shared" ref="II52:IN52" si="104">II7+II13+II18+II27+II36+II40+II48</f>
        <v>546831.42000000004</v>
      </c>
      <c r="IJ52" s="22">
        <f>IJ7+IJ13+IJ18+IJ27+IJ36+IJ40+IJ48</f>
        <v>43863.8</v>
      </c>
      <c r="IK52" s="22">
        <f t="shared" si="104"/>
        <v>28.29</v>
      </c>
      <c r="IL52" s="22">
        <f t="shared" si="104"/>
        <v>6444.4400000000005</v>
      </c>
      <c r="IM52" s="22">
        <f t="shared" si="104"/>
        <v>7620.1399999999994</v>
      </c>
      <c r="IN52" s="22">
        <f t="shared" si="104"/>
        <v>41534.58</v>
      </c>
      <c r="IO52" s="22">
        <f>IO7+IO13+IO18+IO27+IO36+IO40+IO48</f>
        <v>43.01</v>
      </c>
      <c r="IP52" s="22">
        <f t="shared" ref="IP52" si="105">IP7+IP13+IP18+IP27+IP36+IP40+IP48</f>
        <v>182785.33</v>
      </c>
      <c r="IQ52" s="22">
        <f>IQ7+IQ13+IQ18+IQ27+IQ36+IQ40+IQ48</f>
        <v>436.37</v>
      </c>
      <c r="IR52" s="22">
        <f>IR7+IR13+IR18+IR27+IR36+IR40+IR48</f>
        <v>233964.44</v>
      </c>
      <c r="IS52" s="22">
        <f t="shared" ref="IS52:IU52" si="106">IS7+IS13+IS18+IS27+IS36+IS40+IS48</f>
        <v>766418.8600000001</v>
      </c>
      <c r="IT52" s="22">
        <f t="shared" si="106"/>
        <v>163323.93999999997</v>
      </c>
      <c r="IU52" s="21">
        <f t="shared" si="106"/>
        <v>122975.83000000002</v>
      </c>
      <c r="IV52" s="22">
        <f>IV7+IV13+IV18+IV27+IV36+IV40+IV48</f>
        <v>318.45999999999998</v>
      </c>
      <c r="IW52" s="22">
        <f t="shared" ref="IW52:IZ52" si="107">IW7+IW13+IW18+IW27+IW36+IW40+IW48</f>
        <v>799.56000000000006</v>
      </c>
      <c r="IX52" s="22">
        <f t="shared" si="107"/>
        <v>778490.58</v>
      </c>
      <c r="IY52" s="22">
        <f t="shared" si="107"/>
        <v>1454863.0799999998</v>
      </c>
      <c r="IZ52" s="22">
        <f t="shared" si="107"/>
        <v>241564.91</v>
      </c>
      <c r="JA52" s="22">
        <f>JA7+JA13+JA18+JA27+JA36+JA40+JA48</f>
        <v>39202.53</v>
      </c>
      <c r="JB52" s="22">
        <f>JB7+JB13+JB18+JB27+JB36+JB40+JB48</f>
        <v>297.32000000000005</v>
      </c>
      <c r="JC52" s="22">
        <f>JC7+JC13+JC18+JC27+JC36+JC40+JC48</f>
        <v>642.13</v>
      </c>
      <c r="JD52" s="22">
        <f>JD7+JD13+JD18+JD27+JD36+JD40+JD48</f>
        <v>2753</v>
      </c>
      <c r="JE52" s="22">
        <f>JE7+JE13+JE18+JE27+JE36+JE40+JE48</f>
        <v>1067654.1499999999</v>
      </c>
      <c r="JF52" s="22">
        <f>JF7+JF13+JF18+JF27+JF36+JF40+JF48</f>
        <v>927854.7699999999</v>
      </c>
      <c r="JG52" s="74" t="s">
        <v>0</v>
      </c>
      <c r="JI52" s="63"/>
      <c r="JJ52" s="63"/>
      <c r="JK52" s="64"/>
      <c r="JL52" s="63"/>
    </row>
    <row r="53" spans="2:272" ht="12.75" thickBot="1" x14ac:dyDescent="0.25">
      <c r="B53" s="8"/>
      <c r="C53" s="11"/>
      <c r="D53" s="9"/>
      <c r="E53" s="9"/>
      <c r="F53" s="9"/>
      <c r="G53" s="9"/>
      <c r="H53" s="9"/>
      <c r="I53" s="9"/>
      <c r="J53" s="9"/>
      <c r="K53" s="9"/>
      <c r="L53" s="9"/>
      <c r="M53" s="9"/>
      <c r="N53" s="13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1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3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11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3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11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13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11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11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11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11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11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11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13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11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13"/>
      <c r="GM53" s="11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11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11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11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11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11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75"/>
    </row>
    <row r="54" spans="2:272" ht="10.5" customHeight="1" x14ac:dyDescent="0.2">
      <c r="B54" s="55" t="s">
        <v>49</v>
      </c>
      <c r="GM54" s="80"/>
    </row>
    <row r="55" spans="2:272" ht="10.5" customHeight="1" x14ac:dyDescent="0.2">
      <c r="B55" s="55" t="s">
        <v>47</v>
      </c>
    </row>
  </sheetData>
  <mergeCells count="24">
    <mergeCell ref="II4:IT4"/>
    <mergeCell ref="AY4:BJ4"/>
    <mergeCell ref="B4:B5"/>
    <mergeCell ref="C4:N4"/>
    <mergeCell ref="O4:Z4"/>
    <mergeCell ref="AA4:AL4"/>
    <mergeCell ref="AM4:AX4"/>
    <mergeCell ref="IU4:JF4"/>
    <mergeCell ref="JG4:JG5"/>
    <mergeCell ref="BK4:BV4"/>
    <mergeCell ref="BW4:CH4"/>
    <mergeCell ref="CI4:CT4"/>
    <mergeCell ref="CU4:DF4"/>
    <mergeCell ref="DG4:DR4"/>
    <mergeCell ref="DS4:ED4"/>
    <mergeCell ref="EQ4:FB4"/>
    <mergeCell ref="FC4:FN4"/>
    <mergeCell ref="EE4:EP4"/>
    <mergeCell ref="GA4:GL4"/>
    <mergeCell ref="GM4:GX4"/>
    <mergeCell ref="GY4:HJ4"/>
    <mergeCell ref="FO4:FZ4"/>
    <mergeCell ref="HW4:IH4"/>
    <mergeCell ref="HK4:HV4"/>
  </mergeCells>
  <phoneticPr fontId="16" type="noConversion"/>
  <pageMargins left="0.7" right="0.7" top="0.75" bottom="0.75" header="0.3" footer="0.3"/>
  <pageSetup orientation="portrait" r:id="rId1"/>
  <ignoredErrors>
    <ignoredError sqref="HX48 IG13 IH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Cardenas Jave, Lucia Jimena</cp:lastModifiedBy>
  <cp:lastPrinted>2017-05-29T19:42:00Z</cp:lastPrinted>
  <dcterms:created xsi:type="dcterms:W3CDTF">2012-05-09T20:21:37Z</dcterms:created>
  <dcterms:modified xsi:type="dcterms:W3CDTF">2025-02-17T16:40:16Z</dcterms:modified>
</cp:coreProperties>
</file>